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45" windowWidth="17070" windowHeight="8610" activeTab="1"/>
  </bookViews>
  <sheets>
    <sheet name="Control Rule" sheetId="1" r:id="rId1"/>
    <sheet name="applied" sheetId="2" r:id="rId2"/>
    <sheet name="PSA" sheetId="4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G77" i="2"/>
  <c r="L61"/>
  <c r="J84"/>
  <c r="K84"/>
  <c r="N84" s="1"/>
  <c r="O84" s="1"/>
  <c r="P84" s="1"/>
  <c r="L84"/>
  <c r="M84"/>
  <c r="J50"/>
  <c r="K50"/>
  <c r="L50"/>
  <c r="M50"/>
  <c r="J16"/>
  <c r="K16"/>
  <c r="L16"/>
  <c r="M16"/>
  <c r="J61"/>
  <c r="K61"/>
  <c r="M61"/>
  <c r="J62"/>
  <c r="K62"/>
  <c r="L62"/>
  <c r="M62"/>
  <c r="G62"/>
  <c r="G61"/>
  <c r="G16"/>
  <c r="G84"/>
  <c r="G28"/>
  <c r="G81"/>
  <c r="G25"/>
  <c r="G42"/>
  <c r="G17"/>
  <c r="W20" i="4"/>
  <c r="U20"/>
  <c r="S20"/>
  <c r="Q20"/>
  <c r="O20"/>
  <c r="M20"/>
  <c r="K20"/>
  <c r="I20"/>
  <c r="G20"/>
  <c r="D32"/>
  <c r="D30"/>
  <c r="D31"/>
  <c r="D33"/>
  <c r="D34"/>
  <c r="D35"/>
  <c r="D36"/>
  <c r="D37"/>
  <c r="D38"/>
  <c r="U19"/>
  <c r="Q19"/>
  <c r="C34"/>
  <c r="B34"/>
  <c r="B33"/>
  <c r="B32"/>
  <c r="B31"/>
  <c r="B30"/>
  <c r="E19"/>
  <c r="C29" s="1"/>
  <c r="G19"/>
  <c r="C30" s="1"/>
  <c r="I19"/>
  <c r="C31" s="1"/>
  <c r="K19"/>
  <c r="C32" s="1"/>
  <c r="M19"/>
  <c r="C33" s="1"/>
  <c r="O19"/>
  <c r="C35"/>
  <c r="S19"/>
  <c r="C36" s="1"/>
  <c r="W19"/>
  <c r="C38" s="1"/>
  <c r="C37"/>
  <c r="E10"/>
  <c r="B29" s="1"/>
  <c r="D29" s="1"/>
  <c r="E20" s="1"/>
  <c r="G10"/>
  <c r="I10"/>
  <c r="K10"/>
  <c r="M10"/>
  <c r="O10"/>
  <c r="Q10"/>
  <c r="B35" s="1"/>
  <c r="S10"/>
  <c r="B36" s="1"/>
  <c r="U10"/>
  <c r="B37" s="1"/>
  <c r="W10"/>
  <c r="B38" s="1"/>
  <c r="N62" i="2" l="1"/>
  <c r="O62" s="1"/>
  <c r="P62" s="1"/>
  <c r="N16"/>
  <c r="O16" s="1"/>
  <c r="P16" s="1"/>
  <c r="N50"/>
  <c r="O50" s="1"/>
  <c r="P50" s="1"/>
  <c r="N61"/>
  <c r="O61" s="1"/>
  <c r="P61" s="1"/>
  <c r="K28"/>
  <c r="L28"/>
  <c r="M28"/>
  <c r="L17"/>
  <c r="M17"/>
  <c r="L42"/>
  <c r="M42"/>
  <c r="L25"/>
  <c r="M25"/>
  <c r="L81"/>
  <c r="M81"/>
  <c r="J18"/>
  <c r="J17"/>
  <c r="J42"/>
  <c r="J25"/>
  <c r="J81"/>
  <c r="J28"/>
  <c r="K81"/>
  <c r="K25"/>
  <c r="K42"/>
  <c r="K17"/>
  <c r="N25" l="1"/>
  <c r="O25" s="1"/>
  <c r="P25" s="1"/>
  <c r="N17"/>
  <c r="O17" s="1"/>
  <c r="P17" s="1"/>
  <c r="N42"/>
  <c r="O42" s="1"/>
  <c r="P42" s="1"/>
  <c r="N28"/>
  <c r="O28" s="1"/>
  <c r="P28" s="1"/>
  <c r="N81"/>
  <c r="O81" s="1"/>
  <c r="P81" s="1"/>
  <c r="M67"/>
  <c r="M80" l="1"/>
  <c r="M10"/>
  <c r="M91"/>
  <c r="M29"/>
  <c r="M73"/>
  <c r="M36"/>
  <c r="M30"/>
  <c r="M77"/>
  <c r="M27"/>
  <c r="M47"/>
  <c r="M58"/>
  <c r="M35"/>
  <c r="M38"/>
  <c r="M75"/>
  <c r="M55"/>
  <c r="M8"/>
  <c r="M59"/>
  <c r="M56"/>
  <c r="M34"/>
  <c r="M89"/>
  <c r="M19"/>
  <c r="M90"/>
  <c r="M78"/>
  <c r="M48"/>
  <c r="M88"/>
  <c r="M82"/>
  <c r="M76"/>
  <c r="M46"/>
  <c r="M86"/>
  <c r="M53"/>
  <c r="M32"/>
  <c r="M40"/>
  <c r="M23"/>
  <c r="M24"/>
  <c r="M68"/>
  <c r="M44"/>
  <c r="M71"/>
  <c r="M11"/>
  <c r="M12"/>
  <c r="M14"/>
  <c r="M64"/>
  <c r="M52"/>
  <c r="M33"/>
  <c r="M49"/>
  <c r="M54"/>
  <c r="M4"/>
  <c r="M22"/>
  <c r="M13"/>
  <c r="M3"/>
  <c r="M5"/>
  <c r="M7"/>
  <c r="M41"/>
  <c r="M87"/>
  <c r="M83"/>
  <c r="M51"/>
  <c r="M45"/>
  <c r="M9"/>
  <c r="M79"/>
  <c r="M15"/>
  <c r="M26"/>
  <c r="M74"/>
  <c r="M21"/>
  <c r="M63"/>
  <c r="M72"/>
  <c r="M31"/>
  <c r="M37"/>
  <c r="M66"/>
  <c r="M85"/>
  <c r="M39"/>
  <c r="M43"/>
  <c r="M70"/>
  <c r="M69"/>
  <c r="M6"/>
  <c r="M60"/>
  <c r="M18"/>
  <c r="M57"/>
  <c r="J38"/>
  <c r="K38"/>
  <c r="L38"/>
  <c r="J75"/>
  <c r="K75"/>
  <c r="L75"/>
  <c r="J55"/>
  <c r="K55"/>
  <c r="L55"/>
  <c r="J8"/>
  <c r="K8"/>
  <c r="L8"/>
  <c r="J67"/>
  <c r="K67"/>
  <c r="L67"/>
  <c r="J59"/>
  <c r="K59"/>
  <c r="L59"/>
  <c r="J56"/>
  <c r="K56"/>
  <c r="L56"/>
  <c r="J34"/>
  <c r="K34"/>
  <c r="L34"/>
  <c r="J89"/>
  <c r="K89"/>
  <c r="L89"/>
  <c r="J19"/>
  <c r="K19"/>
  <c r="L19"/>
  <c r="J90"/>
  <c r="K90"/>
  <c r="L90"/>
  <c r="J78"/>
  <c r="K78"/>
  <c r="L78"/>
  <c r="J48"/>
  <c r="K48"/>
  <c r="L48"/>
  <c r="J88"/>
  <c r="K88"/>
  <c r="L88"/>
  <c r="J82"/>
  <c r="K82"/>
  <c r="L82"/>
  <c r="J76"/>
  <c r="K76"/>
  <c r="L76"/>
  <c r="J46"/>
  <c r="K46"/>
  <c r="L46"/>
  <c r="J86"/>
  <c r="K86"/>
  <c r="L86"/>
  <c r="J53"/>
  <c r="K53"/>
  <c r="L53"/>
  <c r="J32"/>
  <c r="K32"/>
  <c r="L32"/>
  <c r="J40"/>
  <c r="K40"/>
  <c r="L40"/>
  <c r="J23"/>
  <c r="K23"/>
  <c r="L23"/>
  <c r="J24"/>
  <c r="K24"/>
  <c r="L24"/>
  <c r="J68"/>
  <c r="K68"/>
  <c r="L68"/>
  <c r="J44"/>
  <c r="K44"/>
  <c r="L44"/>
  <c r="J71"/>
  <c r="K71"/>
  <c r="L71"/>
  <c r="J11"/>
  <c r="K11"/>
  <c r="L11"/>
  <c r="J12"/>
  <c r="K12"/>
  <c r="L12"/>
  <c r="J14"/>
  <c r="K14"/>
  <c r="L14"/>
  <c r="J64"/>
  <c r="K64"/>
  <c r="L64"/>
  <c r="J52"/>
  <c r="K52"/>
  <c r="L52"/>
  <c r="J33"/>
  <c r="K33"/>
  <c r="L33"/>
  <c r="J49"/>
  <c r="K49"/>
  <c r="L49"/>
  <c r="J54"/>
  <c r="K54"/>
  <c r="L54"/>
  <c r="J4"/>
  <c r="K4"/>
  <c r="L4"/>
  <c r="J22"/>
  <c r="K22"/>
  <c r="L22"/>
  <c r="J13"/>
  <c r="K13"/>
  <c r="L13"/>
  <c r="J3"/>
  <c r="K3"/>
  <c r="L3"/>
  <c r="J5"/>
  <c r="K5"/>
  <c r="L5"/>
  <c r="J7"/>
  <c r="K7"/>
  <c r="L7"/>
  <c r="J41"/>
  <c r="K41"/>
  <c r="L41"/>
  <c r="J87"/>
  <c r="K87"/>
  <c r="L87"/>
  <c r="J83"/>
  <c r="K83"/>
  <c r="L83"/>
  <c r="J51"/>
  <c r="K51"/>
  <c r="L51"/>
  <c r="J45"/>
  <c r="K45"/>
  <c r="L45"/>
  <c r="J9"/>
  <c r="K9"/>
  <c r="L9"/>
  <c r="J79"/>
  <c r="K79"/>
  <c r="L79"/>
  <c r="J15"/>
  <c r="K15"/>
  <c r="L15"/>
  <c r="J26"/>
  <c r="K26"/>
  <c r="L26"/>
  <c r="J74"/>
  <c r="K74"/>
  <c r="L74"/>
  <c r="J21"/>
  <c r="K21"/>
  <c r="L21"/>
  <c r="J63"/>
  <c r="K63"/>
  <c r="L63"/>
  <c r="J72"/>
  <c r="K72"/>
  <c r="L72"/>
  <c r="J31"/>
  <c r="K31"/>
  <c r="L31"/>
  <c r="J37"/>
  <c r="K37"/>
  <c r="L37"/>
  <c r="J66"/>
  <c r="K66"/>
  <c r="L66"/>
  <c r="J85"/>
  <c r="K85"/>
  <c r="L85"/>
  <c r="J39"/>
  <c r="K39"/>
  <c r="L39"/>
  <c r="J43"/>
  <c r="K43"/>
  <c r="L43"/>
  <c r="J70"/>
  <c r="K70"/>
  <c r="L70"/>
  <c r="J69"/>
  <c r="K69"/>
  <c r="L69"/>
  <c r="J6"/>
  <c r="K6"/>
  <c r="L6"/>
  <c r="J60"/>
  <c r="K60"/>
  <c r="L60"/>
  <c r="K18"/>
  <c r="L18"/>
  <c r="J80"/>
  <c r="K80"/>
  <c r="L80"/>
  <c r="J10"/>
  <c r="K10"/>
  <c r="L10"/>
  <c r="J91"/>
  <c r="K91"/>
  <c r="L91"/>
  <c r="J29"/>
  <c r="K29"/>
  <c r="L29"/>
  <c r="J73"/>
  <c r="K73"/>
  <c r="L73"/>
  <c r="J36"/>
  <c r="K36"/>
  <c r="L36"/>
  <c r="J30"/>
  <c r="K30"/>
  <c r="L30"/>
  <c r="J77"/>
  <c r="K77"/>
  <c r="L77"/>
  <c r="J27"/>
  <c r="K27"/>
  <c r="L27"/>
  <c r="J47"/>
  <c r="K47"/>
  <c r="L47"/>
  <c r="N10"/>
  <c r="J57"/>
  <c r="K57"/>
  <c r="K58"/>
  <c r="L58"/>
  <c r="J35"/>
  <c r="K35"/>
  <c r="L35"/>
  <c r="L57"/>
  <c r="N91" l="1"/>
  <c r="O91" s="1"/>
  <c r="P91" s="1"/>
  <c r="N73"/>
  <c r="O73" s="1"/>
  <c r="P73" s="1"/>
  <c r="N58"/>
  <c r="O58" s="1"/>
  <c r="P58" s="1"/>
  <c r="N77"/>
  <c r="O77" s="1"/>
  <c r="P77" s="1"/>
  <c r="N30"/>
  <c r="O30" s="1"/>
  <c r="P30" s="1"/>
  <c r="N36"/>
  <c r="O36" s="1"/>
  <c r="P36" s="1"/>
  <c r="N29"/>
  <c r="O29" s="1"/>
  <c r="P29" s="1"/>
  <c r="N80"/>
  <c r="O80" s="1"/>
  <c r="P80" s="1"/>
  <c r="N7"/>
  <c r="O7" s="1"/>
  <c r="P7" s="1"/>
  <c r="N34"/>
  <c r="O34" s="1"/>
  <c r="P34" s="1"/>
  <c r="N74"/>
  <c r="O74" s="1"/>
  <c r="P74" s="1"/>
  <c r="N15"/>
  <c r="O15" s="1"/>
  <c r="P15" s="1"/>
  <c r="N9"/>
  <c r="O9" s="1"/>
  <c r="P9" s="1"/>
  <c r="N51"/>
  <c r="O51" s="1"/>
  <c r="P51" s="1"/>
  <c r="N87"/>
  <c r="O87" s="1"/>
  <c r="P87" s="1"/>
  <c r="N3"/>
  <c r="O3" s="1"/>
  <c r="P3" s="1"/>
  <c r="N54"/>
  <c r="O54" s="1"/>
  <c r="P54" s="1"/>
  <c r="N64"/>
  <c r="O64" s="1"/>
  <c r="P64" s="1"/>
  <c r="N71"/>
  <c r="O71" s="1"/>
  <c r="P71" s="1"/>
  <c r="N23"/>
  <c r="O23" s="1"/>
  <c r="P23" s="1"/>
  <c r="N86"/>
  <c r="O86" s="1"/>
  <c r="P86" s="1"/>
  <c r="N78"/>
  <c r="O78" s="1"/>
  <c r="P78" s="1"/>
  <c r="N19"/>
  <c r="O19" s="1"/>
  <c r="P19" s="1"/>
  <c r="N59"/>
  <c r="O59" s="1"/>
  <c r="P59" s="1"/>
  <c r="N8"/>
  <c r="O8" s="1"/>
  <c r="P8" s="1"/>
  <c r="N75"/>
  <c r="O75" s="1"/>
  <c r="P75" s="1"/>
  <c r="N35"/>
  <c r="O35" s="1"/>
  <c r="P35" s="1"/>
  <c r="N57"/>
  <c r="O57" s="1"/>
  <c r="P57" s="1"/>
  <c r="N60"/>
  <c r="O60" s="1"/>
  <c r="P60" s="1"/>
  <c r="N69"/>
  <c r="O69" s="1"/>
  <c r="P69" s="1"/>
  <c r="N43"/>
  <c r="O43" s="1"/>
  <c r="P43" s="1"/>
  <c r="N85"/>
  <c r="O85" s="1"/>
  <c r="P85" s="1"/>
  <c r="N37"/>
  <c r="O37" s="1"/>
  <c r="P37" s="1"/>
  <c r="N72"/>
  <c r="O72" s="1"/>
  <c r="P72" s="1"/>
  <c r="N21"/>
  <c r="O21" s="1"/>
  <c r="P21" s="1"/>
  <c r="N26"/>
  <c r="O26" s="1"/>
  <c r="P26" s="1"/>
  <c r="N79"/>
  <c r="O79" s="1"/>
  <c r="P79" s="1"/>
  <c r="N45"/>
  <c r="O45" s="1"/>
  <c r="P45" s="1"/>
  <c r="N83"/>
  <c r="O83" s="1"/>
  <c r="P83" s="1"/>
  <c r="N41"/>
  <c r="O41" s="1"/>
  <c r="P41" s="1"/>
  <c r="N5"/>
  <c r="O5" s="1"/>
  <c r="P5" s="1"/>
  <c r="N13"/>
  <c r="O13" s="1"/>
  <c r="P13" s="1"/>
  <c r="N4"/>
  <c r="O4" s="1"/>
  <c r="P4" s="1"/>
  <c r="N49"/>
  <c r="O49" s="1"/>
  <c r="P49" s="1"/>
  <c r="N52"/>
  <c r="O52" s="1"/>
  <c r="P52" s="1"/>
  <c r="N14"/>
  <c r="O14" s="1"/>
  <c r="P14" s="1"/>
  <c r="N11"/>
  <c r="O11" s="1"/>
  <c r="P11" s="1"/>
  <c r="N44"/>
  <c r="O44" s="1"/>
  <c r="P44" s="1"/>
  <c r="N24"/>
  <c r="O24" s="1"/>
  <c r="P24" s="1"/>
  <c r="N40"/>
  <c r="O40" s="1"/>
  <c r="P40" s="1"/>
  <c r="N53"/>
  <c r="O53" s="1"/>
  <c r="P53" s="1"/>
  <c r="N46"/>
  <c r="O46" s="1"/>
  <c r="P46" s="1"/>
  <c r="N82"/>
  <c r="O82" s="1"/>
  <c r="P82" s="1"/>
  <c r="N48"/>
  <c r="O48" s="1"/>
  <c r="P48" s="1"/>
  <c r="N90"/>
  <c r="O90" s="1"/>
  <c r="P90" s="1"/>
  <c r="N89"/>
  <c r="O89" s="1"/>
  <c r="P89" s="1"/>
  <c r="N56"/>
  <c r="O56" s="1"/>
  <c r="P56" s="1"/>
  <c r="N67"/>
  <c r="O67" s="1"/>
  <c r="P67" s="1"/>
  <c r="N55"/>
  <c r="O55" s="1"/>
  <c r="P55" s="1"/>
  <c r="N47"/>
  <c r="O47" s="1"/>
  <c r="P47" s="1"/>
  <c r="N18"/>
  <c r="O18" s="1"/>
  <c r="P18" s="1"/>
  <c r="N6"/>
  <c r="O6" s="1"/>
  <c r="P6" s="1"/>
  <c r="N70"/>
  <c r="O70" s="1"/>
  <c r="P70" s="1"/>
  <c r="N39"/>
  <c r="O39" s="1"/>
  <c r="P39" s="1"/>
  <c r="N66"/>
  <c r="O66" s="1"/>
  <c r="P66" s="1"/>
  <c r="N31"/>
  <c r="O31" s="1"/>
  <c r="P31" s="1"/>
  <c r="N63"/>
  <c r="O63" s="1"/>
  <c r="P63" s="1"/>
  <c r="N22"/>
  <c r="O22" s="1"/>
  <c r="P22" s="1"/>
  <c r="N33"/>
  <c r="O33" s="1"/>
  <c r="P33" s="1"/>
  <c r="N12"/>
  <c r="O12" s="1"/>
  <c r="P12" s="1"/>
  <c r="N68"/>
  <c r="O68" s="1"/>
  <c r="P68" s="1"/>
  <c r="N32"/>
  <c r="O32" s="1"/>
  <c r="P32" s="1"/>
  <c r="N76"/>
  <c r="O76" s="1"/>
  <c r="P76" s="1"/>
  <c r="N88"/>
  <c r="O88" s="1"/>
  <c r="P88" s="1"/>
  <c r="N38"/>
  <c r="O38" s="1"/>
  <c r="P38" s="1"/>
  <c r="N27"/>
  <c r="O27" s="1"/>
  <c r="P27" s="1"/>
  <c r="O10"/>
  <c r="P10" s="1"/>
</calcChain>
</file>

<file path=xl/comments1.xml><?xml version="1.0" encoding="utf-8"?>
<comments xmlns="http://schemas.openxmlformats.org/spreadsheetml/2006/main">
  <authors>
    <author>kari.fenske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if no assessment, and catch records available in &gt;80% of years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if no assessment and catch records available in &lt;80% of years</t>
        </r>
      </text>
    </comment>
  </commentList>
</comments>
</file>

<file path=xl/comments2.xml><?xml version="1.0" encoding="utf-8"?>
<comments xmlns="http://schemas.openxmlformats.org/spreadsheetml/2006/main">
  <authors>
    <author>kari.fenske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cero through sargassum added by KHF 12-29-09
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PSA number from SSC/2010 April/PSA_SA results.pdf</t>
        </r>
      </text>
    </comment>
    <comment ref="H57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12/18/09 I changed these values to match the Table 2 examples of tier scores for assessed species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12/18/09 I changed this to give values of 0, -5, or -10 to correspond to dimension 4 scoring.</t>
        </r>
      </text>
    </comment>
  </commentList>
</comments>
</file>

<file path=xl/comments3.xml><?xml version="1.0" encoding="utf-8"?>
<comments xmlns="http://schemas.openxmlformats.org/spreadsheetml/2006/main">
  <authors>
    <author>kari.fenske</author>
  </authors>
  <commentList>
    <comment ref="J3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schwenke 2004 MS thesis (NCSU)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Iverson and Yoshida, &gt;6 million eggs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Rooker et at 2006, for GOM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kari.fenske:</t>
        </r>
        <r>
          <rPr>
            <sz val="9"/>
            <color indexed="81"/>
            <rFont val="Tahoma"/>
            <family val="2"/>
          </rPr>
          <t xml:space="preserve">
Rooker et al 2006, for GOM
</t>
        </r>
      </text>
    </comment>
  </commentList>
</comments>
</file>

<file path=xl/sharedStrings.xml><?xml version="1.0" encoding="utf-8"?>
<sst xmlns="http://schemas.openxmlformats.org/spreadsheetml/2006/main" count="631" uniqueCount="289">
  <si>
    <t>No catch records at all</t>
  </si>
  <si>
    <t>Assessment Info</t>
  </si>
  <si>
    <t>Uncertainty Characterization</t>
  </si>
  <si>
    <t>None</t>
  </si>
  <si>
    <t>Stock Status</t>
  </si>
  <si>
    <t>Not overfish, not overfishing – less buffer??</t>
  </si>
  <si>
    <t>UNKNOWN. -- More buffer</t>
  </si>
  <si>
    <t>Productivity High, Vulnerability Low, Susceptibility Low</t>
  </si>
  <si>
    <t>Moderate Productivity, Moderate Vulnerability, Moderate Susceptibility</t>
  </si>
  <si>
    <t>Low Productivity, High Vulnerability, High Susceptibility</t>
  </si>
  <si>
    <t>Estimates of F, Fmsy, B, and Bmsy available</t>
  </si>
  <si>
    <t>catch history</t>
  </si>
  <si>
    <t>F &amp; Reliable proxies for Fmsy or Bmsy</t>
  </si>
  <si>
    <t>Reliable estimate of at least one of F, Fmsy or B, Bmsy</t>
  </si>
  <si>
    <t>High</t>
  </si>
  <si>
    <t>Medium</t>
  </si>
  <si>
    <t>Low</t>
  </si>
  <si>
    <t>Biology/Vulnerability/Susceptibility Results of a PSA analysis</t>
  </si>
  <si>
    <t>Productivity: Growth, Recruitment</t>
  </si>
  <si>
    <t>Susceptibility: to fishery, capture, harvest</t>
  </si>
  <si>
    <t>Vulnerability: combination Prod/Susc. To overfishing/overfished</t>
  </si>
  <si>
    <t>SPECIES</t>
  </si>
  <si>
    <t>Red Porgy</t>
  </si>
  <si>
    <t>Vermilion Snapper</t>
  </si>
  <si>
    <t>Black Sea Bass</t>
  </si>
  <si>
    <t>Yellowtail snapper</t>
  </si>
  <si>
    <t>Golden Tilefish</t>
  </si>
  <si>
    <t>Snowy Grouper</t>
  </si>
  <si>
    <t>Goliath Grouper</t>
  </si>
  <si>
    <t>Gag</t>
  </si>
  <si>
    <t>Red Snapper</t>
  </si>
  <si>
    <t>Greater Amberjack</t>
  </si>
  <si>
    <t>King Mackerel</t>
  </si>
  <si>
    <t>scamp</t>
  </si>
  <si>
    <t>yellowedge grouper</t>
  </si>
  <si>
    <t>Mutton Snapper</t>
  </si>
  <si>
    <t>Hogfish</t>
  </si>
  <si>
    <t>Spiny Lobster</t>
  </si>
  <si>
    <t>Spanish Mackerel</t>
  </si>
  <si>
    <t>Overfished, Not Overfishing, rebuilding</t>
  </si>
  <si>
    <t xml:space="preserve">Fished=UNK, fishing=Y, </t>
  </si>
  <si>
    <t>Fished, not Fishing, Rebuilding</t>
  </si>
  <si>
    <t>Not fished, not fishing</t>
  </si>
  <si>
    <t>Not fished, fishing</t>
  </si>
  <si>
    <t>Threshold 4% Virgin. Fished, fishing. Rebuilding</t>
  </si>
  <si>
    <t>Fished UNK; Fishing UNK</t>
  </si>
  <si>
    <t>Fished UNK, Fishing UNK</t>
  </si>
  <si>
    <t>Fished UNK, no Fishing</t>
  </si>
  <si>
    <t>not fished, Yes fishing</t>
  </si>
  <si>
    <t>fished, fishing, rebuilding, threshold</t>
  </si>
  <si>
    <t>not fished, not fishing</t>
  </si>
  <si>
    <t>fished UNK, not fishing</t>
  </si>
  <si>
    <t>Buffer Add-on</t>
  </si>
  <si>
    <t>P* = probability of overfishing; Council recommended P*=0.25 with range of 0.1 to 0.5; OFL=ABC corresponds to P*=0.5</t>
  </si>
  <si>
    <t>start with P*=50%</t>
  </si>
  <si>
    <t>Assess</t>
  </si>
  <si>
    <t>Ultimate</t>
  </si>
  <si>
    <t>Minimal F, Large B</t>
  </si>
  <si>
    <t>Overfished or Overfishing</t>
  </si>
  <si>
    <t>Overfished and Overfishing</t>
  </si>
  <si>
    <t>Threshold</t>
  </si>
  <si>
    <t>No F</t>
  </si>
  <si>
    <t>NEW PSA</t>
  </si>
  <si>
    <t>LOW</t>
  </si>
  <si>
    <t>Med</t>
  </si>
  <si>
    <t>BUFFER ADJUSTMENTS</t>
  </si>
  <si>
    <t>Rebuild Prob Success</t>
  </si>
  <si>
    <t>red grouper</t>
  </si>
  <si>
    <t>black grouper</t>
  </si>
  <si>
    <t>rock hind</t>
  </si>
  <si>
    <t>red hind</t>
  </si>
  <si>
    <t>graysby</t>
  </si>
  <si>
    <t>yellowfin grouper</t>
  </si>
  <si>
    <t>Coney</t>
  </si>
  <si>
    <t>yellowmout grouper</t>
  </si>
  <si>
    <t>tiger grouper</t>
  </si>
  <si>
    <t>nassau grouper</t>
  </si>
  <si>
    <t>warsaw grouper</t>
  </si>
  <si>
    <t>Speckled hind</t>
  </si>
  <si>
    <t>Misty Grouper</t>
  </si>
  <si>
    <t>Wreckfish</t>
  </si>
  <si>
    <t>Queen Snapper</t>
  </si>
  <si>
    <t>Gray Snapper</t>
  </si>
  <si>
    <t>Lane Snapper</t>
  </si>
  <si>
    <t>Cubera Snapper</t>
  </si>
  <si>
    <t>Dog Snapper</t>
  </si>
  <si>
    <t>Schoolmaster</t>
  </si>
  <si>
    <t>Mahogany Snapper</t>
  </si>
  <si>
    <t>Silk Snapper</t>
  </si>
  <si>
    <t>Black Snapper</t>
  </si>
  <si>
    <t>Blackfin Snapper</t>
  </si>
  <si>
    <t>Tilefish</t>
  </si>
  <si>
    <t>Blueline Tilefish</t>
  </si>
  <si>
    <t>Sand Tilefish</t>
  </si>
  <si>
    <t>Puddingwife</t>
  </si>
  <si>
    <t>Gray Triggerfish</t>
  </si>
  <si>
    <t>Ocean Triggerfish</t>
  </si>
  <si>
    <t>Queen Triggerfish</t>
  </si>
  <si>
    <t>Atlantic Spadefish</t>
  </si>
  <si>
    <t>Crevalle Jack</t>
  </si>
  <si>
    <t>Blue Runner</t>
  </si>
  <si>
    <t>Almaco Jack</t>
  </si>
  <si>
    <t>Banded Rudderfish</t>
  </si>
  <si>
    <t>Bar Jack</t>
  </si>
  <si>
    <t>Lesser Amberjack</t>
  </si>
  <si>
    <t>Yellow Jack</t>
  </si>
  <si>
    <t>white Grunt</t>
  </si>
  <si>
    <t>Porkfish</t>
  </si>
  <si>
    <t>Margate</t>
  </si>
  <si>
    <t>Black Margate</t>
  </si>
  <si>
    <t>Tomtate</t>
  </si>
  <si>
    <t>Bluestriped Grunt</t>
  </si>
  <si>
    <t>French Grunt</t>
  </si>
  <si>
    <t>Spanish Grunt</t>
  </si>
  <si>
    <t>Cottonwick Grunt</t>
  </si>
  <si>
    <t>Sailors Choice</t>
  </si>
  <si>
    <t>Smallmouth Grunt</t>
  </si>
  <si>
    <t>Grass Porgy</t>
  </si>
  <si>
    <t>Jolthead Porgy</t>
  </si>
  <si>
    <t>Saucereye Porgy</t>
  </si>
  <si>
    <t>Whitebone Porgy</t>
  </si>
  <si>
    <t>Knobbed Porgy</t>
  </si>
  <si>
    <t>Longspine porgy</t>
  </si>
  <si>
    <t>sheepshead</t>
  </si>
  <si>
    <t>Scup</t>
  </si>
  <si>
    <t>Bank Sea Bass</t>
  </si>
  <si>
    <t>Rock Sea Bass</t>
  </si>
  <si>
    <t>Cobia</t>
  </si>
  <si>
    <t>SCUP</t>
  </si>
  <si>
    <t>CONEY</t>
  </si>
  <si>
    <t>SNAPPER,MAHOGONY</t>
  </si>
  <si>
    <t>TILEFISH,UNCLASSIFIED</t>
  </si>
  <si>
    <t>GROUPER,YELLOWMOUTH</t>
  </si>
  <si>
    <t>PORGY,LONGSPINE</t>
  </si>
  <si>
    <t>PORGY,WHITEBONE</t>
  </si>
  <si>
    <t>GROUPER,NASSAU</t>
  </si>
  <si>
    <t>JEWFISH</t>
  </si>
  <si>
    <t>PORGY,SAUCEREYE</t>
  </si>
  <si>
    <t>GROUPER, TIGER</t>
  </si>
  <si>
    <t>MARGATE,BLACK</t>
  </si>
  <si>
    <t>GRUNT,BLUESTRIPED</t>
  </si>
  <si>
    <t>GRUNT,FRENCH</t>
  </si>
  <si>
    <t>GRUNT,TOMTATE</t>
  </si>
  <si>
    <t>GRUNT, COTTONWICK</t>
  </si>
  <si>
    <t>GRUNT,SPANISH</t>
  </si>
  <si>
    <t>GRUNT, SMALLMOUTH</t>
  </si>
  <si>
    <t>GRUNT,SAILORS CHOICE</t>
  </si>
  <si>
    <t>JACK, YELLOW</t>
  </si>
  <si>
    <t>BLACK JACK</t>
  </si>
  <si>
    <t>PUDDINGWIFE (WRASSE)</t>
  </si>
  <si>
    <t>ROCK BASS,FW</t>
  </si>
  <si>
    <t>ROCK BASSES,PACIFIC</t>
  </si>
  <si>
    <t>PORGY,GRASS</t>
  </si>
  <si>
    <t>TRIGGERFISH,GRAY</t>
  </si>
  <si>
    <t>TRIGGERFISH,OCEAN</t>
  </si>
  <si>
    <t>TRIGGERFISH,QUEEN</t>
  </si>
  <si>
    <t>PORGY,JOLTHEAD</t>
  </si>
  <si>
    <t>GROUPER,MISTY</t>
  </si>
  <si>
    <t>SNAPPER,DOG</t>
  </si>
  <si>
    <t>SNAPPER,BLACKFIN</t>
  </si>
  <si>
    <t>SEA BASS,BANK</t>
  </si>
  <si>
    <t>TILEFISH,SAND</t>
  </si>
  <si>
    <t>SNAPPER,SCHOOLMASTER</t>
  </si>
  <si>
    <t>SEA BASS,ROCK</t>
  </si>
  <si>
    <t>SNAPPER,BLACK</t>
  </si>
  <si>
    <t>86-07 mean</t>
  </si>
  <si>
    <t>&lt;2000 lbs</t>
  </si>
  <si>
    <t xml:space="preserve">ALS SPECIES     </t>
  </si>
  <si>
    <t>occur &lt;80% last 10</t>
  </si>
  <si>
    <t>Nassau Grouper</t>
  </si>
  <si>
    <t>Porgy Unidentified</t>
  </si>
  <si>
    <t>Spanish Hogfish</t>
  </si>
  <si>
    <t>Longspine Porgy</t>
  </si>
  <si>
    <t>Grunt Unidentified</t>
  </si>
  <si>
    <t>Amberina,Unidentified Jack</t>
  </si>
  <si>
    <t>Jewfish</t>
  </si>
  <si>
    <t>Spotfin Hogfish</t>
  </si>
  <si>
    <t>Black Jack</t>
  </si>
  <si>
    <t>Lantern Bass</t>
  </si>
  <si>
    <t>Snapper Unidentified</t>
  </si>
  <si>
    <t>Blackline Tilefish</t>
  </si>
  <si>
    <t>Wrasse Unidentified</t>
  </si>
  <si>
    <t>HB</t>
  </si>
  <si>
    <t>Assessment Info (I)</t>
  </si>
  <si>
    <t>Characterization of Uncertainty (II)</t>
  </si>
  <si>
    <t>Stock Status (III)</t>
  </si>
  <si>
    <t>Biology/Vulnerability/Susceptibility Results of a PSA analysis (IV)</t>
  </si>
  <si>
    <t>Status Score (III)</t>
  </si>
  <si>
    <t>cero</t>
  </si>
  <si>
    <t>little tunny</t>
  </si>
  <si>
    <t>dolphinfish</t>
  </si>
  <si>
    <t>wahoo</t>
  </si>
  <si>
    <t>golden crab</t>
  </si>
  <si>
    <t>white shrimp</t>
  </si>
  <si>
    <t>pink shrimp</t>
  </si>
  <si>
    <t>brown shrimp</t>
  </si>
  <si>
    <t>rock shrimp</t>
  </si>
  <si>
    <t>unknown</t>
  </si>
  <si>
    <t>overfished, not overfishing</t>
  </si>
  <si>
    <t>overfishing, unknown if overfished</t>
  </si>
  <si>
    <t>not overifshing, unknown if overfished</t>
  </si>
  <si>
    <t>not overfishing, unknown if overfished</t>
  </si>
  <si>
    <t>coral</t>
  </si>
  <si>
    <t>sargassum</t>
  </si>
  <si>
    <t>PSA</t>
  </si>
  <si>
    <t>royal red shrimp</t>
  </si>
  <si>
    <t>Age at maturity</t>
  </si>
  <si>
    <t>Size at maturity</t>
  </si>
  <si>
    <t>Maximum age</t>
  </si>
  <si>
    <t>Maximum size</t>
  </si>
  <si>
    <t>Fecundity</t>
  </si>
  <si>
    <t>Reproductive strategy</t>
  </si>
  <si>
    <t>dolphin</t>
  </si>
  <si>
    <t>Productivity</t>
  </si>
  <si>
    <t>Trophic level</t>
  </si>
  <si>
    <t>PRODUCTIVITY SCORE</t>
  </si>
  <si>
    <t>Susceptibility</t>
  </si>
  <si>
    <t>Availability</t>
  </si>
  <si>
    <t>Global Dist</t>
  </si>
  <si>
    <t>Behavior</t>
  </si>
  <si>
    <t>Encounterability</t>
  </si>
  <si>
    <t>Habitat</t>
  </si>
  <si>
    <t>Bathymetry</t>
  </si>
  <si>
    <t>Selectivity</t>
  </si>
  <si>
    <t>Max size</t>
  </si>
  <si>
    <t>desirability</t>
  </si>
  <si>
    <t>Post capture mortality</t>
  </si>
  <si>
    <t>SUSCEPTIBILITY SCORE</t>
  </si>
  <si>
    <t>OVERALL RISK SCORE</t>
  </si>
  <si>
    <t>RISK RANKING</t>
  </si>
  <si>
    <t>OVERFISHING</t>
  </si>
  <si>
    <t>OVERFISHED (DEPLETED)</t>
  </si>
  <si>
    <t>low</t>
  </si>
  <si>
    <t>high</t>
  </si>
  <si>
    <t>score</t>
  </si>
  <si>
    <t>Species</t>
  </si>
  <si>
    <t>spiny lobster</t>
  </si>
  <si>
    <t>unk</t>
  </si>
  <si>
    <t>med - 15+</t>
  </si>
  <si>
    <t>med - 3 ft (but another source says ~1.5 ft max)</t>
  </si>
  <si>
    <t>med?</t>
  </si>
  <si>
    <t>low - 7-8 cm</t>
  </si>
  <si>
    <t>low - 200000+ eggs</t>
  </si>
  <si>
    <t>med - carry eggs, long larval phase</t>
  </si>
  <si>
    <t>high?</t>
  </si>
  <si>
    <t>high - 183 cm</t>
  </si>
  <si>
    <t>med - 33-35cm</t>
  </si>
  <si>
    <t>low - 100,000+ eggs</t>
  </si>
  <si>
    <t>low? - broadcast spawner?</t>
  </si>
  <si>
    <t xml:space="preserve">low?  </t>
  </si>
  <si>
    <t>med - 122cm</t>
  </si>
  <si>
    <t>med - 35-83cm</t>
  </si>
  <si>
    <t>med - 10 yrs</t>
  </si>
  <si>
    <t>low?</t>
  </si>
  <si>
    <t xml:space="preserve">low </t>
  </si>
  <si>
    <t>high - 200+cm</t>
  </si>
  <si>
    <t>med - 35-60cm</t>
  </si>
  <si>
    <t>low - 4-5 yrs</t>
  </si>
  <si>
    <t xml:space="preserve">high  </t>
  </si>
  <si>
    <t>low  - broadcast</t>
  </si>
  <si>
    <t>med</t>
  </si>
  <si>
    <t>low - 4-6 months at 50% mat</t>
  </si>
  <si>
    <t>low - 9 yrs</t>
  </si>
  <si>
    <t>med - 2.7</t>
  </si>
  <si>
    <t>med - 3.0</t>
  </si>
  <si>
    <t>high (&gt;2.25$/lb)</t>
  </si>
  <si>
    <t>med $1.65/lb 20 yr avg</t>
  </si>
  <si>
    <t>low - $.35/lb 10 yr avg</t>
  </si>
  <si>
    <t>high - $6.45/lb 10 yrs avg</t>
  </si>
  <si>
    <t>med - $1.41/lb 10 yr avg</t>
  </si>
  <si>
    <t>med - $1.89/lb SA 10 yr avg</t>
  </si>
  <si>
    <t>high - $2.31/lb SA 10 yr avg</t>
  </si>
  <si>
    <t>med -$1.35/lb SA 10 yr avg</t>
  </si>
  <si>
    <t>med - $1.90/lb SA 10 yr avg</t>
  </si>
  <si>
    <t>low - 19 cm</t>
  </si>
  <si>
    <t>low - &gt;130000 eggs</t>
  </si>
  <si>
    <t>species</t>
  </si>
  <si>
    <t>x (productivity)</t>
  </si>
  <si>
    <t>y (susceptibility)</t>
  </si>
  <si>
    <t xml:space="preserve">cero </t>
  </si>
  <si>
    <t xml:space="preserve">med  </t>
  </si>
  <si>
    <t>med ?</t>
  </si>
  <si>
    <t>distance</t>
  </si>
  <si>
    <t>low - &gt;20000 eggs per year</t>
  </si>
  <si>
    <t>PSA &lt;2.64 = low</t>
  </si>
  <si>
    <t>2.64-3.18=med</t>
  </si>
  <si>
    <t>&gt;3.18=high</t>
  </si>
  <si>
    <t>Sum</t>
  </si>
  <si>
    <t xml:space="preserve">P* Critical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</si>
</sst>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 tint="-0.249977111117893"/>
      <name val="Calibri"/>
      <family val="2"/>
      <scheme val="minor"/>
    </font>
    <font>
      <strike/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indent="1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0" fillId="0" borderId="0" xfId="0" applyFont="1"/>
    <xf numFmtId="0" fontId="0" fillId="2" borderId="0" xfId="0" applyFill="1"/>
    <xf numFmtId="0" fontId="7" fillId="0" borderId="0" xfId="0" applyFont="1"/>
    <xf numFmtId="2" fontId="5" fillId="0" borderId="0" xfId="0" applyNumberFormat="1" applyFont="1"/>
    <xf numFmtId="2" fontId="5" fillId="0" borderId="0" xfId="0" applyNumberFormat="1" applyFont="1" applyFill="1"/>
    <xf numFmtId="0" fontId="0" fillId="3" borderId="0" xfId="0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PSA!$A$29</c:f>
              <c:strCache>
                <c:ptCount val="1"/>
                <c:pt idx="0">
                  <c:v>spiny lobster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PSA!$B$29</c:f>
              <c:numCache>
                <c:formatCode>0.00</c:formatCode>
                <c:ptCount val="1"/>
                <c:pt idx="0">
                  <c:v>1.5714285714285714</c:v>
                </c:pt>
              </c:numCache>
            </c:numRef>
          </c:xVal>
          <c:yVal>
            <c:numRef>
              <c:f>PSA!$C$29</c:f>
              <c:numCache>
                <c:formatCode>0.00</c:formatCode>
                <c:ptCount val="1"/>
                <c:pt idx="0">
                  <c:v>2.25</c:v>
                </c:pt>
              </c:numCache>
            </c:numRef>
          </c:yVal>
        </c:ser>
        <c:ser>
          <c:idx val="1"/>
          <c:order val="1"/>
          <c:tx>
            <c:strRef>
              <c:f>PSA!$A$30</c:f>
              <c:strCache>
                <c:ptCount val="1"/>
                <c:pt idx="0">
                  <c:v>cero 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PSA!$B$30</c:f>
              <c:numCache>
                <c:formatCode>0.00</c:formatCode>
                <c:ptCount val="1"/>
                <c:pt idx="0">
                  <c:v>2.2857142857142856</c:v>
                </c:pt>
              </c:numCache>
            </c:numRef>
          </c:xVal>
          <c:yVal>
            <c:numRef>
              <c:f>PSA!$C$30</c:f>
              <c:numCache>
                <c:formatCode>0.00</c:formatCode>
                <c:ptCount val="1"/>
                <c:pt idx="0">
                  <c:v>2.5</c:v>
                </c:pt>
              </c:numCache>
            </c:numRef>
          </c:yVal>
        </c:ser>
        <c:ser>
          <c:idx val="2"/>
          <c:order val="2"/>
          <c:tx>
            <c:strRef>
              <c:f>PSA!$A$31</c:f>
              <c:strCache>
                <c:ptCount val="1"/>
                <c:pt idx="0">
                  <c:v>little tunny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PSA!$B$31</c:f>
              <c:numCache>
                <c:formatCode>0.00</c:formatCode>
                <c:ptCount val="1"/>
                <c:pt idx="0">
                  <c:v>2</c:v>
                </c:pt>
              </c:numCache>
            </c:numRef>
          </c:xVal>
          <c:yVal>
            <c:numRef>
              <c:f>PSA!$C$31</c:f>
              <c:numCache>
                <c:formatCode>0.00</c:formatCode>
                <c:ptCount val="1"/>
                <c:pt idx="0">
                  <c:v>2.5</c:v>
                </c:pt>
              </c:numCache>
            </c:numRef>
          </c:yVal>
        </c:ser>
        <c:ser>
          <c:idx val="3"/>
          <c:order val="3"/>
          <c:tx>
            <c:strRef>
              <c:f>PSA!$A$32</c:f>
              <c:strCache>
                <c:ptCount val="1"/>
                <c:pt idx="0">
                  <c:v>dolphin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PSA!$B$32</c:f>
              <c:numCache>
                <c:formatCode>0.00</c:formatCode>
                <c:ptCount val="1"/>
                <c:pt idx="0">
                  <c:v>2</c:v>
                </c:pt>
              </c:numCache>
            </c:numRef>
          </c:xVal>
          <c:yVal>
            <c:numRef>
              <c:f>PSA!$C$32</c:f>
              <c:numCache>
                <c:formatCode>0.00</c:formatCode>
                <c:ptCount val="1"/>
                <c:pt idx="0">
                  <c:v>2.625</c:v>
                </c:pt>
              </c:numCache>
            </c:numRef>
          </c:yVal>
        </c:ser>
        <c:ser>
          <c:idx val="4"/>
          <c:order val="4"/>
          <c:tx>
            <c:strRef>
              <c:f>PSA!$A$33</c:f>
              <c:strCache>
                <c:ptCount val="1"/>
                <c:pt idx="0">
                  <c:v>wahoo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PSA!$B$33</c:f>
              <c:numCache>
                <c:formatCode>0.00</c:formatCode>
                <c:ptCount val="1"/>
                <c:pt idx="0">
                  <c:v>1.7142857142857142</c:v>
                </c:pt>
              </c:numCache>
            </c:numRef>
          </c:xVal>
          <c:yVal>
            <c:numRef>
              <c:f>PSA!$C$33</c:f>
              <c:numCache>
                <c:formatCode>0.00</c:formatCode>
                <c:ptCount val="1"/>
                <c:pt idx="0">
                  <c:v>2.625</c:v>
                </c:pt>
              </c:numCache>
            </c:numRef>
          </c:yVal>
        </c:ser>
        <c:ser>
          <c:idx val="5"/>
          <c:order val="5"/>
          <c:tx>
            <c:strRef>
              <c:f>PSA!$A$34</c:f>
              <c:strCache>
                <c:ptCount val="1"/>
                <c:pt idx="0">
                  <c:v>golden crab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PSA!$B$34</c:f>
              <c:numCache>
                <c:formatCode>0.00</c:formatCode>
                <c:ptCount val="1"/>
                <c:pt idx="0">
                  <c:v>1.8571428571428572</c:v>
                </c:pt>
              </c:numCache>
            </c:numRef>
          </c:xVal>
          <c:yVal>
            <c:numRef>
              <c:f>PSA!$C$34</c:f>
              <c:numCache>
                <c:formatCode>0.00</c:formatCode>
                <c:ptCount val="1"/>
                <c:pt idx="0">
                  <c:v>2.5</c:v>
                </c:pt>
              </c:numCache>
            </c:numRef>
          </c:yVal>
        </c:ser>
        <c:ser>
          <c:idx val="6"/>
          <c:order val="6"/>
          <c:tx>
            <c:strRef>
              <c:f>PSA!$A$35</c:f>
              <c:strCache>
                <c:ptCount val="1"/>
                <c:pt idx="0">
                  <c:v>white shrimp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PSA!$B$35</c:f>
              <c:numCache>
                <c:formatCode>0.00</c:formatCode>
                <c:ptCount val="1"/>
                <c:pt idx="0">
                  <c:v>1</c:v>
                </c:pt>
              </c:numCache>
            </c:numRef>
          </c:xVal>
          <c:yVal>
            <c:numRef>
              <c:f>PSA!$C$35</c:f>
              <c:numCache>
                <c:formatCode>0.00</c:formatCode>
                <c:ptCount val="1"/>
                <c:pt idx="0">
                  <c:v>2.25</c:v>
                </c:pt>
              </c:numCache>
            </c:numRef>
          </c:yVal>
        </c:ser>
        <c:ser>
          <c:idx val="7"/>
          <c:order val="7"/>
          <c:tx>
            <c:strRef>
              <c:f>PSA!$A$36</c:f>
              <c:strCache>
                <c:ptCount val="1"/>
                <c:pt idx="0">
                  <c:v>brown shrimp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PSA!$B$36</c:f>
              <c:numCache>
                <c:formatCode>0.00</c:formatCode>
                <c:ptCount val="1"/>
                <c:pt idx="0">
                  <c:v>1</c:v>
                </c:pt>
              </c:numCache>
            </c:numRef>
          </c:xVal>
          <c:yVal>
            <c:numRef>
              <c:f>PSA!$C$36</c:f>
              <c:numCache>
                <c:formatCode>0.00</c:formatCode>
                <c:ptCount val="1"/>
                <c:pt idx="0">
                  <c:v>2.125</c:v>
                </c:pt>
              </c:numCache>
            </c:numRef>
          </c:yVal>
        </c:ser>
        <c:ser>
          <c:idx val="8"/>
          <c:order val="8"/>
          <c:tx>
            <c:strRef>
              <c:f>PSA!$A$37</c:f>
              <c:strCache>
                <c:ptCount val="1"/>
                <c:pt idx="0">
                  <c:v>rock shrimp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PSA!$B$37</c:f>
              <c:numCache>
                <c:formatCode>0.00</c:formatCode>
                <c:ptCount val="1"/>
                <c:pt idx="0">
                  <c:v>1</c:v>
                </c:pt>
              </c:numCache>
            </c:numRef>
          </c:xVal>
          <c:yVal>
            <c:numRef>
              <c:f>PSA!$C$37</c:f>
              <c:numCache>
                <c:formatCode>0.00</c:formatCode>
                <c:ptCount val="1"/>
                <c:pt idx="0">
                  <c:v>2</c:v>
                </c:pt>
              </c:numCache>
            </c:numRef>
          </c:yVal>
        </c:ser>
        <c:ser>
          <c:idx val="9"/>
          <c:order val="9"/>
          <c:tx>
            <c:strRef>
              <c:f>PSA!$A$38</c:f>
              <c:strCache>
                <c:ptCount val="1"/>
                <c:pt idx="0">
                  <c:v>royal red shrimp</c:v>
                </c:pt>
              </c:strCache>
            </c:strRef>
          </c:tx>
          <c:spPr>
            <a:ln w="28575">
              <a:noFill/>
            </a:ln>
          </c:spPr>
          <c:xVal>
            <c:numRef>
              <c:f>PSA!$B$38</c:f>
              <c:numCache>
                <c:formatCode>0.00</c:formatCode>
                <c:ptCount val="1"/>
                <c:pt idx="0">
                  <c:v>1</c:v>
                </c:pt>
              </c:numCache>
            </c:numRef>
          </c:xVal>
          <c:yVal>
            <c:numRef>
              <c:f>PSA!$C$38</c:f>
              <c:numCache>
                <c:formatCode>0.00</c:formatCode>
                <c:ptCount val="1"/>
                <c:pt idx="0">
                  <c:v>2</c:v>
                </c:pt>
              </c:numCache>
            </c:numRef>
          </c:yVal>
        </c:ser>
        <c:axId val="120530816"/>
        <c:axId val="120550528"/>
      </c:scatterChart>
      <c:valAx>
        <c:axId val="120530816"/>
        <c:scaling>
          <c:orientation val="minMax"/>
        </c:scaling>
        <c:axPos val="b"/>
        <c:numFmt formatCode="0.00" sourceLinked="1"/>
        <c:tickLblPos val="nextTo"/>
        <c:crossAx val="120550528"/>
        <c:crosses val="autoZero"/>
        <c:crossBetween val="midCat"/>
      </c:valAx>
      <c:valAx>
        <c:axId val="120550528"/>
        <c:scaling>
          <c:orientation val="minMax"/>
        </c:scaling>
        <c:axPos val="l"/>
        <c:majorGridlines/>
        <c:numFmt formatCode="0.00" sourceLinked="1"/>
        <c:tickLblPos val="nextTo"/>
        <c:crossAx val="1205308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161925</xdr:rowOff>
    </xdr:from>
    <xdr:to>
      <xdr:col>1</xdr:col>
      <xdr:colOff>1724025</xdr:colOff>
      <xdr:row>12</xdr:row>
      <xdr:rowOff>95250</xdr:rowOff>
    </xdr:to>
    <xdr:sp macro="" textlink="">
      <xdr:nvSpPr>
        <xdr:cNvPr id="2" name="TextBox 1"/>
        <xdr:cNvSpPr txBox="1"/>
      </xdr:nvSpPr>
      <xdr:spPr>
        <a:xfrm>
          <a:off x="142875" y="3276600"/>
          <a:ext cx="1628775" cy="10763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See comments in 'catch</a:t>
          </a:r>
          <a:r>
            <a:rPr lang="en-US" sz="1100" baseline="0"/>
            <a:t> history' and 'no catch redords at all' cells for status determination criteria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44</xdr:row>
      <xdr:rowOff>161925</xdr:rowOff>
    </xdr:from>
    <xdr:to>
      <xdr:col>13</xdr:col>
      <xdr:colOff>342899</xdr:colOff>
      <xdr:row>73</xdr:row>
      <xdr:rowOff>114301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6"/>
  <sheetViews>
    <sheetView workbookViewId="0">
      <selection activeCell="H17" sqref="H17"/>
    </sheetView>
  </sheetViews>
  <sheetFormatPr defaultRowHeight="15"/>
  <cols>
    <col min="1" max="1" width="0.7109375" customWidth="1"/>
    <col min="2" max="2" width="27.42578125" customWidth="1"/>
    <col min="3" max="3" width="7.85546875" customWidth="1"/>
    <col min="4" max="4" width="11.5703125" customWidth="1"/>
    <col min="5" max="5" width="7.28515625" customWidth="1"/>
    <col min="6" max="6" width="27.5703125" customWidth="1"/>
    <col min="7" max="7" width="9.28515625" customWidth="1"/>
    <col min="8" max="8" width="33" customWidth="1"/>
  </cols>
  <sheetData>
    <row r="1" spans="2:13">
      <c r="B1" t="s">
        <v>53</v>
      </c>
    </row>
    <row r="2" spans="2:13">
      <c r="B2" t="s">
        <v>54</v>
      </c>
    </row>
    <row r="3" spans="2:13">
      <c r="J3" t="s">
        <v>62</v>
      </c>
    </row>
    <row r="4" spans="2:13" s="4" customFormat="1" ht="45">
      <c r="B4" s="5" t="s">
        <v>1</v>
      </c>
      <c r="C4" s="5" t="s">
        <v>52</v>
      </c>
      <c r="D4" s="5" t="s">
        <v>2</v>
      </c>
      <c r="E4" s="5" t="s">
        <v>52</v>
      </c>
      <c r="F4" s="5" t="s">
        <v>4</v>
      </c>
      <c r="G4" s="5" t="s">
        <v>52</v>
      </c>
      <c r="H4" s="5" t="s">
        <v>17</v>
      </c>
      <c r="I4" s="5" t="s">
        <v>52</v>
      </c>
    </row>
    <row r="5" spans="2:13" ht="31.5">
      <c r="B5" s="2" t="s">
        <v>10</v>
      </c>
      <c r="C5" s="2">
        <v>0</v>
      </c>
      <c r="D5" t="s">
        <v>56</v>
      </c>
      <c r="E5">
        <v>0</v>
      </c>
      <c r="F5" t="s">
        <v>57</v>
      </c>
      <c r="G5" s="2">
        <v>0</v>
      </c>
      <c r="H5" s="4" t="s">
        <v>7</v>
      </c>
      <c r="I5">
        <v>0</v>
      </c>
      <c r="K5" t="s">
        <v>63</v>
      </c>
      <c r="L5">
        <v>0</v>
      </c>
      <c r="M5">
        <v>1</v>
      </c>
    </row>
    <row r="6" spans="2:13" ht="45">
      <c r="B6" s="2" t="s">
        <v>13</v>
      </c>
      <c r="C6" s="2">
        <v>-2.5</v>
      </c>
      <c r="D6" t="s">
        <v>14</v>
      </c>
      <c r="E6">
        <v>-2.5</v>
      </c>
      <c r="F6" s="2" t="s">
        <v>5</v>
      </c>
      <c r="G6" s="2">
        <v>-2.5</v>
      </c>
      <c r="H6" s="4" t="s">
        <v>8</v>
      </c>
      <c r="I6">
        <v>-5</v>
      </c>
      <c r="L6">
        <v>-2.5</v>
      </c>
      <c r="M6">
        <v>2</v>
      </c>
    </row>
    <row r="7" spans="2:13" ht="31.5">
      <c r="B7" s="2" t="s">
        <v>12</v>
      </c>
      <c r="C7" s="2">
        <v>-5</v>
      </c>
      <c r="D7" t="s">
        <v>15</v>
      </c>
      <c r="E7">
        <v>-5</v>
      </c>
      <c r="F7" s="2" t="s">
        <v>58</v>
      </c>
      <c r="G7" s="2">
        <v>-5</v>
      </c>
      <c r="H7" s="4" t="s">
        <v>9</v>
      </c>
      <c r="I7">
        <v>-10</v>
      </c>
      <c r="K7" t="s">
        <v>64</v>
      </c>
      <c r="L7">
        <v>-5</v>
      </c>
      <c r="M7">
        <v>3</v>
      </c>
    </row>
    <row r="8" spans="2:13" ht="15.75">
      <c r="B8" s="1" t="s">
        <v>11</v>
      </c>
      <c r="C8" s="1">
        <v>-7.5</v>
      </c>
      <c r="D8" t="s">
        <v>16</v>
      </c>
      <c r="E8">
        <v>-7.5</v>
      </c>
      <c r="F8" s="2" t="s">
        <v>59</v>
      </c>
      <c r="G8" s="2">
        <v>-7.5</v>
      </c>
      <c r="H8" s="3"/>
      <c r="L8">
        <v>-7.5</v>
      </c>
      <c r="M8">
        <v>4</v>
      </c>
    </row>
    <row r="9" spans="2:13" ht="31.5">
      <c r="B9" s="1" t="s">
        <v>0</v>
      </c>
      <c r="C9" s="1">
        <v>-10</v>
      </c>
      <c r="D9" t="s">
        <v>3</v>
      </c>
      <c r="E9">
        <v>-10</v>
      </c>
      <c r="F9" s="2" t="s">
        <v>6</v>
      </c>
      <c r="G9" s="2">
        <v>-10</v>
      </c>
      <c r="H9" s="4" t="s">
        <v>18</v>
      </c>
      <c r="K9" t="s">
        <v>14</v>
      </c>
      <c r="L9">
        <v>-10</v>
      </c>
      <c r="M9">
        <v>5</v>
      </c>
    </row>
    <row r="10" spans="2:13" ht="30">
      <c r="F10" s="2"/>
      <c r="H10" s="4" t="s">
        <v>19</v>
      </c>
    </row>
    <row r="11" spans="2:13" ht="45">
      <c r="F11" s="2" t="s">
        <v>60</v>
      </c>
      <c r="G11" t="s">
        <v>61</v>
      </c>
      <c r="H11" s="4" t="s">
        <v>20</v>
      </c>
    </row>
    <row r="14" spans="2:13">
      <c r="H14" s="4" t="s">
        <v>284</v>
      </c>
    </row>
    <row r="15" spans="2:13">
      <c r="H15" s="4" t="s">
        <v>285</v>
      </c>
    </row>
    <row r="16" spans="2:13">
      <c r="H16" s="4" t="s">
        <v>286</v>
      </c>
    </row>
  </sheetData>
  <pageMargins left="0.7" right="0.7" top="0.75" bottom="0.75" header="0.3" footer="0.3"/>
  <pageSetup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3"/>
  <sheetViews>
    <sheetView tabSelected="1" workbookViewId="0">
      <pane ySplit="1485" topLeftCell="A43" activePane="bottomLeft"/>
      <selection activeCell="I1" sqref="I1:I1048576"/>
      <selection pane="bottomLeft" activeCell="P55" sqref="B55:P55"/>
    </sheetView>
  </sheetViews>
  <sheetFormatPr defaultRowHeight="15"/>
  <cols>
    <col min="2" max="2" width="15.85546875" customWidth="1"/>
    <col min="3" max="3" width="9.85546875" customWidth="1"/>
    <col min="4" max="4" width="10.5703125" customWidth="1"/>
    <col min="5" max="5" width="17.85546875" customWidth="1"/>
    <col min="6" max="6" width="6.5703125" customWidth="1"/>
    <col min="7" max="7" width="16.42578125" customWidth="1"/>
    <col min="8" max="8" width="4.85546875" customWidth="1"/>
    <col min="9" max="9" width="13.7109375" customWidth="1"/>
    <col min="10" max="10" width="6.7109375" customWidth="1"/>
    <col min="11" max="11" width="5.42578125" customWidth="1"/>
    <col min="12" max="12" width="6.140625" customWidth="1"/>
    <col min="13" max="13" width="6.85546875" customWidth="1"/>
    <col min="14" max="14" width="7.5703125" customWidth="1"/>
  </cols>
  <sheetData>
    <row r="1" spans="1:18" s="4" customFormat="1" ht="59.25" customHeight="1">
      <c r="B1" s="4" t="s">
        <v>21</v>
      </c>
      <c r="C1" s="5" t="s">
        <v>183</v>
      </c>
      <c r="D1" s="5" t="s">
        <v>184</v>
      </c>
      <c r="E1" s="5" t="s">
        <v>185</v>
      </c>
      <c r="F1" s="5" t="s">
        <v>187</v>
      </c>
      <c r="G1" s="5" t="s">
        <v>186</v>
      </c>
      <c r="H1" s="5"/>
      <c r="J1" s="5" t="s">
        <v>55</v>
      </c>
      <c r="N1" s="4" t="s">
        <v>287</v>
      </c>
      <c r="O1" s="4" t="s">
        <v>288</v>
      </c>
      <c r="P1" s="4" t="s">
        <v>66</v>
      </c>
    </row>
    <row r="2" spans="1:18">
      <c r="C2" s="5"/>
      <c r="D2" s="5"/>
      <c r="E2" s="5"/>
      <c r="F2" s="5"/>
      <c r="G2" s="5"/>
      <c r="J2" t="s">
        <v>65</v>
      </c>
    </row>
    <row r="3" spans="1:18" s="6" customFormat="1">
      <c r="A3">
        <v>51</v>
      </c>
      <c r="B3" t="s">
        <v>101</v>
      </c>
      <c r="C3" s="8">
        <v>4</v>
      </c>
      <c r="D3">
        <v>4</v>
      </c>
      <c r="E3" s="8" t="s">
        <v>197</v>
      </c>
      <c r="F3" s="8">
        <v>5</v>
      </c>
      <c r="G3">
        <v>3.35</v>
      </c>
      <c r="H3" s="8">
        <v>3</v>
      </c>
      <c r="I3" t="s">
        <v>101</v>
      </c>
      <c r="J3">
        <f>IF(C3=1,0,(IF(C3=2,-2.5,(IF(C3=3,-5,(IF(C3=4,-7.5,(IF(C3=5,-10,"err")))))))))</f>
        <v>-7.5</v>
      </c>
      <c r="K3">
        <f>IF(D3=1,0,(IF(D3=2,-2.5,(IF(D3=3,-5,(IF(D3=4,-7.5,(IF(D3=5,-10,"err")))))))))</f>
        <v>-7.5</v>
      </c>
      <c r="L3">
        <f>IF(F3=1,0,(IF(F3=2,-2.5,(IF(F3=3,-5,(IF(F3=4,-7.5,(IF(F3=5,-10,"err")))))))))</f>
        <v>-10</v>
      </c>
      <c r="M3" s="7">
        <f>IF(H3=1,0,(IF(H3=2,-5,(IF(H3=3,-10,"err")))))</f>
        <v>-10</v>
      </c>
      <c r="N3">
        <f>SUM(J3:M3)</f>
        <v>-35</v>
      </c>
      <c r="O3">
        <f>50+N3</f>
        <v>15</v>
      </c>
      <c r="P3">
        <f>100-O3</f>
        <v>85</v>
      </c>
      <c r="Q3"/>
      <c r="R3"/>
    </row>
    <row r="4" spans="1:18" s="6" customFormat="1">
      <c r="A4">
        <v>48</v>
      </c>
      <c r="B4" t="s">
        <v>98</v>
      </c>
      <c r="C4" s="8">
        <v>4</v>
      </c>
      <c r="D4">
        <v>4</v>
      </c>
      <c r="E4" s="8" t="s">
        <v>197</v>
      </c>
      <c r="F4" s="8">
        <v>5</v>
      </c>
      <c r="G4">
        <v>2.41</v>
      </c>
      <c r="H4" s="8">
        <v>1</v>
      </c>
      <c r="I4" t="s">
        <v>98</v>
      </c>
      <c r="J4">
        <f>IF(C4=1,0,(IF(C4=2,-2.5,(IF(C4=3,-5,(IF(C4=4,-7.5,(IF(C4=5,-10,"err")))))))))</f>
        <v>-7.5</v>
      </c>
      <c r="K4">
        <f>IF(D4=1,0,(IF(D4=2,-2.5,(IF(D4=3,-5,(IF(D4=4,-7.5,(IF(D4=5,-10,"err")))))))))</f>
        <v>-7.5</v>
      </c>
      <c r="L4">
        <f>IF(F4=1,0,(IF(F4=2,-2.5,(IF(F4=3,-5,(IF(F4=4,-7.5,(IF(F4=5,-10,"err")))))))))</f>
        <v>-10</v>
      </c>
      <c r="M4" s="7">
        <f>IF(H4=1,0,(IF(H4=2,-5,(IF(H4=3,-10,"err")))))</f>
        <v>0</v>
      </c>
      <c r="N4">
        <f>SUM(J4:M4)</f>
        <v>-25</v>
      </c>
      <c r="O4">
        <f>50+N4</f>
        <v>25</v>
      </c>
      <c r="P4">
        <f>100-O4</f>
        <v>75</v>
      </c>
      <c r="Q4"/>
      <c r="R4"/>
    </row>
    <row r="5" spans="1:18" s="6" customFormat="1">
      <c r="A5">
        <v>52</v>
      </c>
      <c r="B5" t="s">
        <v>102</v>
      </c>
      <c r="C5" s="8">
        <v>4</v>
      </c>
      <c r="D5">
        <v>4</v>
      </c>
      <c r="E5" s="8" t="s">
        <v>197</v>
      </c>
      <c r="F5" s="8">
        <v>5</v>
      </c>
      <c r="G5">
        <v>3.26</v>
      </c>
      <c r="H5" s="8">
        <v>3</v>
      </c>
      <c r="I5" t="s">
        <v>102</v>
      </c>
      <c r="J5">
        <f>IF(C5=1,0,(IF(C5=2,-2.5,(IF(C5=3,-5,(IF(C5=4,-7.5,(IF(C5=5,-10,"err")))))))))</f>
        <v>-7.5</v>
      </c>
      <c r="K5">
        <f>IF(D5=1,0,(IF(D5=2,-2.5,(IF(D5=3,-5,(IF(D5=4,-7.5,(IF(D5=5,-10,"err")))))))))</f>
        <v>-7.5</v>
      </c>
      <c r="L5">
        <f>IF(F5=1,0,(IF(F5=2,-2.5,(IF(F5=3,-5,(IF(F5=4,-7.5,(IF(F5=5,-10,"err")))))))))</f>
        <v>-10</v>
      </c>
      <c r="M5" s="7">
        <f>IF(H5=1,0,(IF(H5=2,-5,(IF(H5=3,-10,"err")))))</f>
        <v>-10</v>
      </c>
      <c r="N5">
        <f>SUM(J5:M5)</f>
        <v>-35</v>
      </c>
      <c r="O5">
        <f>50+N5</f>
        <v>15</v>
      </c>
      <c r="P5">
        <f>100-O5</f>
        <v>85</v>
      </c>
      <c r="Q5"/>
      <c r="R5"/>
    </row>
    <row r="6" spans="1:18" s="6" customFormat="1">
      <c r="A6">
        <v>75</v>
      </c>
      <c r="B6" t="s">
        <v>125</v>
      </c>
      <c r="C6" s="8">
        <v>4</v>
      </c>
      <c r="D6">
        <v>4</v>
      </c>
      <c r="E6" s="8" t="s">
        <v>197</v>
      </c>
      <c r="F6" s="8">
        <v>5</v>
      </c>
      <c r="G6">
        <v>3.15</v>
      </c>
      <c r="H6" s="8">
        <v>2</v>
      </c>
      <c r="I6" t="s">
        <v>125</v>
      </c>
      <c r="J6">
        <f>IF(C6=1,0,(IF(C6=2,-2.5,(IF(C6=3,-5,(IF(C6=4,-7.5,(IF(C6=5,-10,"err")))))))))</f>
        <v>-7.5</v>
      </c>
      <c r="K6">
        <f>IF(D6=1,0,(IF(D6=2,-2.5,(IF(D6=3,-5,(IF(D6=4,-7.5,(IF(D6=5,-10,"err")))))))))</f>
        <v>-7.5</v>
      </c>
      <c r="L6">
        <f>IF(F6=1,0,(IF(F6=2,-2.5,(IF(F6=3,-5,(IF(F6=4,-7.5,(IF(F6=5,-10,"err")))))))))</f>
        <v>-10</v>
      </c>
      <c r="M6" s="7">
        <f>IF(H6=1,0,(IF(H6=2,-5,(IF(H6=3,-10,"err")))))</f>
        <v>-5</v>
      </c>
      <c r="N6">
        <f>SUM(J6:M6)</f>
        <v>-30</v>
      </c>
      <c r="O6">
        <f>50+N6</f>
        <v>20</v>
      </c>
      <c r="P6">
        <f>100-O6</f>
        <v>80</v>
      </c>
      <c r="Q6"/>
      <c r="R6"/>
    </row>
    <row r="7" spans="1:18" s="6" customFormat="1">
      <c r="A7">
        <v>53</v>
      </c>
      <c r="B7" t="s">
        <v>103</v>
      </c>
      <c r="C7" s="8">
        <v>4</v>
      </c>
      <c r="D7">
        <v>4</v>
      </c>
      <c r="E7" s="8" t="s">
        <v>197</v>
      </c>
      <c r="F7" s="8">
        <v>5</v>
      </c>
      <c r="G7">
        <v>3.33</v>
      </c>
      <c r="H7" s="8">
        <v>3</v>
      </c>
      <c r="I7" t="s">
        <v>103</v>
      </c>
      <c r="J7">
        <f>IF(C7=1,0,(IF(C7=2,-2.5,(IF(C7=3,-5,(IF(C7=4,-7.5,(IF(C7=5,-10,"err")))))))))</f>
        <v>-7.5</v>
      </c>
      <c r="K7">
        <f>IF(D7=1,0,(IF(D7=2,-2.5,(IF(D7=3,-5,(IF(D7=4,-7.5,(IF(D7=5,-10,"err")))))))))</f>
        <v>-7.5</v>
      </c>
      <c r="L7">
        <f>IF(F7=1,0,(IF(F7=2,-2.5,(IF(F7=3,-5,(IF(F7=4,-7.5,(IF(F7=5,-10,"err")))))))))</f>
        <v>-10</v>
      </c>
      <c r="M7" s="7">
        <f>IF(H7=1,0,(IF(H7=2,-5,(IF(H7=3,-10,"err")))))</f>
        <v>-10</v>
      </c>
      <c r="N7">
        <f>SUM(J7:M7)</f>
        <v>-35</v>
      </c>
      <c r="O7">
        <f>50+N7</f>
        <v>15</v>
      </c>
      <c r="P7">
        <f>100-O7</f>
        <v>85</v>
      </c>
      <c r="Q7"/>
      <c r="R7"/>
    </row>
    <row r="8" spans="1:18" s="6" customFormat="1">
      <c r="A8" s="6">
        <v>17</v>
      </c>
      <c r="B8" s="16" t="s">
        <v>68</v>
      </c>
      <c r="C8" s="16"/>
      <c r="D8" s="16"/>
      <c r="E8" s="17" t="s">
        <v>199</v>
      </c>
      <c r="F8" s="16"/>
      <c r="G8" s="16">
        <v>3.36</v>
      </c>
      <c r="H8" s="17">
        <v>3</v>
      </c>
      <c r="I8" s="16" t="s">
        <v>68</v>
      </c>
      <c r="J8" s="16" t="str">
        <f>IF(C8=1,0,(IF(C8=2,-2.5,(IF(C8=3,-5,(IF(C8=4,-7.5,(IF(C8=5,-10,"err")))))))))</f>
        <v>err</v>
      </c>
      <c r="K8" s="16" t="str">
        <f>IF(D8=1,0,(IF(D8=2,-2.5,(IF(D8=3,-5,(IF(D8=4,-7.5,(IF(D8=5,-10,"err")))))))))</f>
        <v>err</v>
      </c>
      <c r="L8" s="16" t="str">
        <f>IF(F8=1,0,(IF(F8=2,-2.5,(IF(F8=3,-5,(IF(F8=4,-7.5,(IF(F8=5,-10,"err")))))))))</f>
        <v>err</v>
      </c>
      <c r="M8" s="17">
        <f>IF(H8=1,0,(IF(H8=2,-5,(IF(H8=3,-10,"err")))))</f>
        <v>-10</v>
      </c>
      <c r="N8" s="16">
        <f>SUM(J8:M8)</f>
        <v>-10</v>
      </c>
      <c r="O8" s="16">
        <f>50+N8</f>
        <v>40</v>
      </c>
      <c r="P8" s="16">
        <f>100-O8</f>
        <v>60</v>
      </c>
      <c r="Q8"/>
      <c r="R8"/>
    </row>
    <row r="9" spans="1:18" s="6" customFormat="1">
      <c r="A9">
        <v>59</v>
      </c>
      <c r="B9" t="s">
        <v>109</v>
      </c>
      <c r="C9" s="8">
        <v>4</v>
      </c>
      <c r="D9">
        <v>4</v>
      </c>
      <c r="E9" s="8" t="s">
        <v>197</v>
      </c>
      <c r="F9" s="8">
        <v>5</v>
      </c>
      <c r="G9">
        <v>3.37</v>
      </c>
      <c r="H9" s="8">
        <v>3</v>
      </c>
      <c r="I9" t="s">
        <v>109</v>
      </c>
      <c r="J9">
        <f>IF(C9=1,0,(IF(C9=2,-2.5,(IF(C9=3,-5,(IF(C9=4,-7.5,(IF(C9=5,-10,"err")))))))))</f>
        <v>-7.5</v>
      </c>
      <c r="K9">
        <f>IF(D9=1,0,(IF(D9=2,-2.5,(IF(D9=3,-5,(IF(D9=4,-7.5,(IF(D9=5,-10,"err")))))))))</f>
        <v>-7.5</v>
      </c>
      <c r="L9">
        <f>IF(F9=1,0,(IF(F9=2,-2.5,(IF(F9=3,-5,(IF(F9=4,-7.5,(IF(F9=5,-10,"err")))))))))</f>
        <v>-10</v>
      </c>
      <c r="M9" s="7">
        <f>IF(H9=1,0,(IF(H9=2,-5,(IF(H9=3,-10,"err")))))</f>
        <v>-10</v>
      </c>
      <c r="N9">
        <f>SUM(J9:M9)</f>
        <v>-35</v>
      </c>
      <c r="O9">
        <f>50+N9</f>
        <v>15</v>
      </c>
      <c r="P9">
        <f>100-O9</f>
        <v>85</v>
      </c>
      <c r="Q9"/>
      <c r="R9"/>
    </row>
    <row r="10" spans="1:18" s="6" customFormat="1">
      <c r="A10" s="6">
        <v>3</v>
      </c>
      <c r="B10" s="6" t="s">
        <v>24</v>
      </c>
      <c r="C10" s="6">
        <v>1</v>
      </c>
      <c r="D10" s="6">
        <v>3</v>
      </c>
      <c r="E10" s="6" t="s">
        <v>41</v>
      </c>
      <c r="F10" s="6">
        <v>3</v>
      </c>
      <c r="G10" s="6">
        <v>3.02</v>
      </c>
      <c r="H10" s="7">
        <v>2</v>
      </c>
      <c r="I10" s="6" t="s">
        <v>24</v>
      </c>
      <c r="J10" s="6">
        <f>IF(C10=1,0,(IF(C10=2,-2.5,(IF(C10=3,-5,(IF(C10=4,-7.5,(IF(C10=5,-10,"err")))))))))</f>
        <v>0</v>
      </c>
      <c r="K10" s="6">
        <f>IF(D10=1,0,(IF(D10=2,-2.5,(IF(D10=3,-5,(IF(D10=4,-7.5,(IF(D10=5,-10,"err")))))))))</f>
        <v>-5</v>
      </c>
      <c r="L10" s="6">
        <f>IF(F10=1,0,(IF(F10=2,-2.5,(IF(F10=3,-5,(IF(F10=4,-7.5,(IF(F10=5,-10,"err")))))))))</f>
        <v>-5</v>
      </c>
      <c r="M10" s="6">
        <f>IF(H10=1,0,(IF(H10=2,-5,(IF(H10=3,-10,"err")))))</f>
        <v>-5</v>
      </c>
      <c r="N10" s="6">
        <f>SUM(J10:M10)</f>
        <v>-15</v>
      </c>
      <c r="O10" s="6">
        <f>50+N10</f>
        <v>35</v>
      </c>
      <c r="P10" s="6">
        <f>100-O10</f>
        <v>65</v>
      </c>
    </row>
    <row r="11" spans="1:18" s="6" customFormat="1">
      <c r="A11">
        <v>40</v>
      </c>
      <c r="B11" t="s">
        <v>89</v>
      </c>
      <c r="C11" s="8">
        <v>5</v>
      </c>
      <c r="D11">
        <v>4</v>
      </c>
      <c r="E11" s="8" t="s">
        <v>197</v>
      </c>
      <c r="F11" s="8">
        <v>5</v>
      </c>
      <c r="G11">
        <v>3.23</v>
      </c>
      <c r="H11" s="8">
        <v>3</v>
      </c>
      <c r="I11" t="s">
        <v>89</v>
      </c>
      <c r="J11">
        <f>IF(C11=1,0,(IF(C11=2,-2.5,(IF(C11=3,-5,(IF(C11=4,-7.5,(IF(C11=5,-10,"err")))))))))</f>
        <v>-10</v>
      </c>
      <c r="K11">
        <f>IF(D11=1,0,(IF(D11=2,-2.5,(IF(D11=3,-5,(IF(D11=4,-7.5,(IF(D11=5,-10,"err")))))))))</f>
        <v>-7.5</v>
      </c>
      <c r="L11">
        <f>IF(F11=1,0,(IF(F11=2,-2.5,(IF(F11=3,-5,(IF(F11=4,-7.5,(IF(F11=5,-10,"err")))))))))</f>
        <v>-10</v>
      </c>
      <c r="M11" s="7">
        <f>IF(H11=1,0,(IF(H11=2,-5,(IF(H11=3,-10,"err")))))</f>
        <v>-10</v>
      </c>
      <c r="N11">
        <f>SUM(J11:M11)</f>
        <v>-37.5</v>
      </c>
      <c r="O11">
        <f>50+N11</f>
        <v>12.5</v>
      </c>
      <c r="P11">
        <f>100-O11</f>
        <v>87.5</v>
      </c>
      <c r="Q11"/>
      <c r="R11"/>
    </row>
    <row r="12" spans="1:18" s="6" customFormat="1">
      <c r="A12">
        <v>41</v>
      </c>
      <c r="B12" t="s">
        <v>90</v>
      </c>
      <c r="C12" s="8">
        <v>4</v>
      </c>
      <c r="D12">
        <v>4</v>
      </c>
      <c r="E12" s="8" t="s">
        <v>197</v>
      </c>
      <c r="F12" s="8">
        <v>5</v>
      </c>
      <c r="G12">
        <v>3.36</v>
      </c>
      <c r="H12" s="8">
        <v>3</v>
      </c>
      <c r="I12" t="s">
        <v>90</v>
      </c>
      <c r="J12">
        <f>IF(C12=1,0,(IF(C12=2,-2.5,(IF(C12=3,-5,(IF(C12=4,-7.5,(IF(C12=5,-10,"err")))))))))</f>
        <v>-7.5</v>
      </c>
      <c r="K12">
        <f>IF(D12=1,0,(IF(D12=2,-2.5,(IF(D12=3,-5,(IF(D12=4,-7.5,(IF(D12=5,-10,"err")))))))))</f>
        <v>-7.5</v>
      </c>
      <c r="L12">
        <f>IF(F12=1,0,(IF(F12=2,-2.5,(IF(F12=3,-5,(IF(F12=4,-7.5,(IF(F12=5,-10,"err")))))))))</f>
        <v>-10</v>
      </c>
      <c r="M12" s="7">
        <f>IF(H12=1,0,(IF(H12=2,-5,(IF(H12=3,-10,"err")))))</f>
        <v>-10</v>
      </c>
      <c r="N12">
        <f>SUM(J12:M12)</f>
        <v>-35</v>
      </c>
      <c r="O12">
        <f>50+N12</f>
        <v>15</v>
      </c>
      <c r="P12">
        <f>100-O12</f>
        <v>85</v>
      </c>
      <c r="Q12"/>
      <c r="R12"/>
    </row>
    <row r="13" spans="1:18" s="6" customFormat="1">
      <c r="A13">
        <v>50</v>
      </c>
      <c r="B13" t="s">
        <v>100</v>
      </c>
      <c r="C13" s="8">
        <v>4</v>
      </c>
      <c r="D13">
        <v>4</v>
      </c>
      <c r="E13" s="8" t="s">
        <v>197</v>
      </c>
      <c r="F13" s="8">
        <v>5</v>
      </c>
      <c r="G13">
        <v>3.08</v>
      </c>
      <c r="H13" s="8">
        <v>2</v>
      </c>
      <c r="I13" t="s">
        <v>100</v>
      </c>
      <c r="J13">
        <f>IF(C13=1,0,(IF(C13=2,-2.5,(IF(C13=3,-5,(IF(C13=4,-7.5,(IF(C13=5,-10,"err")))))))))</f>
        <v>-7.5</v>
      </c>
      <c r="K13">
        <f>IF(D13=1,0,(IF(D13=2,-2.5,(IF(D13=3,-5,(IF(D13=4,-7.5,(IF(D13=5,-10,"err")))))))))</f>
        <v>-7.5</v>
      </c>
      <c r="L13">
        <f>IF(F13=1,0,(IF(F13=2,-2.5,(IF(F13=3,-5,(IF(F13=4,-7.5,(IF(F13=5,-10,"err")))))))))</f>
        <v>-10</v>
      </c>
      <c r="M13" s="7">
        <f>IF(H13=1,0,(IF(H13=2,-5,(IF(H13=3,-10,"err")))))</f>
        <v>-5</v>
      </c>
      <c r="N13">
        <f>SUM(J13:M13)</f>
        <v>-30</v>
      </c>
      <c r="O13">
        <f>50+N13</f>
        <v>20</v>
      </c>
      <c r="P13">
        <f>100-O13</f>
        <v>80</v>
      </c>
      <c r="Q13"/>
      <c r="R13"/>
    </row>
    <row r="14" spans="1:18" s="6" customFormat="1">
      <c r="A14">
        <v>42</v>
      </c>
      <c r="B14" t="s">
        <v>92</v>
      </c>
      <c r="C14" s="8">
        <v>4</v>
      </c>
      <c r="D14">
        <v>4</v>
      </c>
      <c r="E14" s="8" t="s">
        <v>197</v>
      </c>
      <c r="F14" s="8">
        <v>5</v>
      </c>
      <c r="G14">
        <v>3.4</v>
      </c>
      <c r="H14" s="8">
        <v>3</v>
      </c>
      <c r="I14" t="s">
        <v>92</v>
      </c>
      <c r="J14">
        <f>IF(C14=1,0,(IF(C14=2,-2.5,(IF(C14=3,-5,(IF(C14=4,-7.5,(IF(C14=5,-10,"err")))))))))</f>
        <v>-7.5</v>
      </c>
      <c r="K14">
        <f>IF(D14=1,0,(IF(D14=2,-2.5,(IF(D14=3,-5,(IF(D14=4,-7.5,(IF(D14=5,-10,"err")))))))))</f>
        <v>-7.5</v>
      </c>
      <c r="L14">
        <f>IF(F14=1,0,(IF(F14=2,-2.5,(IF(F14=3,-5,(IF(F14=4,-7.5,(IF(F14=5,-10,"err")))))))))</f>
        <v>-10</v>
      </c>
      <c r="M14" s="7">
        <f>IF(H14=1,0,(IF(H14=2,-5,(IF(H14=3,-10,"err")))))</f>
        <v>-10</v>
      </c>
      <c r="N14">
        <f>SUM(J14:M14)</f>
        <v>-35</v>
      </c>
      <c r="O14">
        <f>50+N14</f>
        <v>15</v>
      </c>
      <c r="P14">
        <f>100-O14</f>
        <v>85</v>
      </c>
      <c r="Q14"/>
      <c r="R14"/>
    </row>
    <row r="15" spans="1:18">
      <c r="A15">
        <v>61</v>
      </c>
      <c r="B15" t="s">
        <v>111</v>
      </c>
      <c r="C15" s="8">
        <v>4</v>
      </c>
      <c r="D15">
        <v>4</v>
      </c>
      <c r="E15" s="8" t="s">
        <v>197</v>
      </c>
      <c r="F15" s="8">
        <v>5</v>
      </c>
      <c r="G15">
        <v>2.63</v>
      </c>
      <c r="H15" s="8">
        <v>1</v>
      </c>
      <c r="I15" t="s">
        <v>111</v>
      </c>
      <c r="J15">
        <f>IF(C15=1,0,(IF(C15=2,-2.5,(IF(C15=3,-5,(IF(C15=4,-7.5,(IF(C15=5,-10,"err")))))))))</f>
        <v>-7.5</v>
      </c>
      <c r="K15">
        <f>IF(D15=1,0,(IF(D15=2,-2.5,(IF(D15=3,-5,(IF(D15=4,-7.5,(IF(D15=5,-10,"err")))))))))</f>
        <v>-7.5</v>
      </c>
      <c r="L15">
        <f>IF(F15=1,0,(IF(F15=2,-2.5,(IF(F15=3,-5,(IF(F15=4,-7.5,(IF(F15=5,-10,"err")))))))))</f>
        <v>-10</v>
      </c>
      <c r="M15" s="7">
        <f>IF(H15=1,0,(IF(H15=2,-5,(IF(H15=3,-10,"err")))))</f>
        <v>0</v>
      </c>
      <c r="N15">
        <f>SUM(J15:M15)</f>
        <v>-25</v>
      </c>
      <c r="O15">
        <f>50+N15</f>
        <v>25</v>
      </c>
      <c r="P15">
        <f>100-O15</f>
        <v>75</v>
      </c>
    </row>
    <row r="16" spans="1:18">
      <c r="A16" s="11">
        <v>85</v>
      </c>
      <c r="B16" s="8" t="s">
        <v>195</v>
      </c>
      <c r="C16" s="8">
        <v>4</v>
      </c>
      <c r="D16" s="8">
        <v>5</v>
      </c>
      <c r="E16" s="8" t="s">
        <v>197</v>
      </c>
      <c r="F16" s="8">
        <v>5</v>
      </c>
      <c r="G16" s="14">
        <f>PSA!S20</f>
        <v>2.3485367785069919</v>
      </c>
      <c r="H16" s="8">
        <v>1</v>
      </c>
      <c r="I16" s="8" t="s">
        <v>195</v>
      </c>
      <c r="J16">
        <f>IF(C16=1,0,(IF(C16=2,-2.5,(IF(C16=3,-5,(IF(C16=4,-7.5,(IF(C16=5,-10,"err")))))))))</f>
        <v>-7.5</v>
      </c>
      <c r="K16" s="6">
        <f>IF(D16=1,0,(IF(D16=2,-2.5,(IF(D16=3,-5,(IF(D16=4,-7.5,(IF(D16=5,-10,"err")))))))))</f>
        <v>-10</v>
      </c>
      <c r="L16">
        <f>IF(F16=1,0,(IF(F16=2,-2.5,(IF(F16=3,-5,(IF(F16=4,-7.5,(IF(F16=5,-10,"err")))))))))</f>
        <v>-10</v>
      </c>
      <c r="M16" s="7">
        <f>IF(H16=1,0,(IF(H16=2,-5,(IF(H16=3,-10,"err")))))</f>
        <v>0</v>
      </c>
      <c r="N16">
        <f>SUM(J16:M16)</f>
        <v>-27.5</v>
      </c>
      <c r="O16">
        <f>50+N16</f>
        <v>22.5</v>
      </c>
      <c r="P16">
        <f>100-O16</f>
        <v>77.5</v>
      </c>
      <c r="Q16" s="11"/>
    </row>
    <row r="17" spans="1:18">
      <c r="A17">
        <v>78</v>
      </c>
      <c r="B17" s="8" t="s">
        <v>188</v>
      </c>
      <c r="C17" s="7">
        <v>4</v>
      </c>
      <c r="D17" s="7">
        <v>5</v>
      </c>
      <c r="E17" s="7" t="s">
        <v>197</v>
      </c>
      <c r="F17" s="7">
        <v>5</v>
      </c>
      <c r="G17" s="15">
        <f>PSA!G20</f>
        <v>3.3874016289655358</v>
      </c>
      <c r="H17" s="7">
        <v>3</v>
      </c>
      <c r="I17" s="8" t="s">
        <v>188</v>
      </c>
      <c r="J17">
        <f>IF(C17=1,0,(IF(C17=2,-2.5,(IF(C17=3,-5,(IF(C17=4,-7.5,(IF(C17=5,-10,"err")))))))))</f>
        <v>-7.5</v>
      </c>
      <c r="K17" s="6">
        <f>IF(D17=1,0,(IF(D17=2,-2.5,(IF(D17=3,-5,(IF(D17=4,-7.5,(IF(D17=5,-10,"err")))))))))</f>
        <v>-10</v>
      </c>
      <c r="L17">
        <f>IF(F17=1,0,(IF(F17=2,-2.5,(IF(F17=3,-5,(IF(F17=4,-7.5,(IF(F17=5,-10,"err")))))))))</f>
        <v>-10</v>
      </c>
      <c r="M17" s="7">
        <f>IF(H17=1,0,(IF(H17=2,-5,(IF(H17=3,-10,"err")))))</f>
        <v>-10</v>
      </c>
      <c r="N17">
        <f>SUM(J17:M17)</f>
        <v>-37.5</v>
      </c>
      <c r="O17">
        <f>50+N17</f>
        <v>12.5</v>
      </c>
      <c r="P17">
        <f>100-O17</f>
        <v>87.5</v>
      </c>
    </row>
    <row r="18" spans="1:18">
      <c r="A18">
        <v>77</v>
      </c>
      <c r="B18" t="s">
        <v>127</v>
      </c>
      <c r="C18" s="7">
        <v>4</v>
      </c>
      <c r="D18" s="6">
        <v>4</v>
      </c>
      <c r="E18" s="7" t="s">
        <v>197</v>
      </c>
      <c r="F18" s="7">
        <v>5</v>
      </c>
      <c r="G18" s="6">
        <v>3.29</v>
      </c>
      <c r="H18" s="7">
        <v>3</v>
      </c>
      <c r="I18" t="s">
        <v>127</v>
      </c>
      <c r="J18">
        <f>IF(C18=1,0,(IF(C18=2,-2.5,(IF(C18=3,-5,(IF(C18=4,-7.5,(IF(C18=5,-10,"err")))))))))</f>
        <v>-7.5</v>
      </c>
      <c r="K18">
        <f>IF(D18=1,0,(IF(D18=2,-2.5,(IF(D18=3,-5,(IF(D18=4,-7.5,(IF(D18=5,-10,"err")))))))))</f>
        <v>-7.5</v>
      </c>
      <c r="L18">
        <f>IF(F18=1,0,(IF(F18=2,-2.5,(IF(F18=3,-5,(IF(F18=4,-7.5,(IF(F18=5,-10,"err")))))))))</f>
        <v>-10</v>
      </c>
      <c r="M18" s="7">
        <f>IF(H18=1,0,(IF(H18=2,-5,(IF(H18=3,-10,"err")))))</f>
        <v>-10</v>
      </c>
      <c r="N18">
        <f>SUM(J18:M18)</f>
        <v>-35</v>
      </c>
      <c r="O18">
        <f>50+N18</f>
        <v>15</v>
      </c>
      <c r="P18">
        <f>100-O18</f>
        <v>85</v>
      </c>
    </row>
    <row r="19" spans="1:18">
      <c r="A19">
        <v>23</v>
      </c>
      <c r="B19" t="s">
        <v>73</v>
      </c>
      <c r="C19" s="8">
        <v>5</v>
      </c>
      <c r="D19">
        <v>5</v>
      </c>
      <c r="E19" s="8" t="s">
        <v>197</v>
      </c>
      <c r="F19">
        <v>5</v>
      </c>
      <c r="G19">
        <v>3.03</v>
      </c>
      <c r="H19" s="8">
        <v>2</v>
      </c>
      <c r="I19" t="s">
        <v>73</v>
      </c>
      <c r="J19">
        <f>IF(C19=1,0,(IF(C19=2,-2.5,(IF(C19=3,-5,(IF(C19=4,-7.5,(IF(C19=5,-10,"err")))))))))</f>
        <v>-10</v>
      </c>
      <c r="K19">
        <f>IF(D19=1,0,(IF(D19=2,-2.5,(IF(D19=3,-5,(IF(D19=4,-7.5,(IF(D19=5,-10,"err")))))))))</f>
        <v>-10</v>
      </c>
      <c r="L19">
        <f>IF(F19=1,0,(IF(F19=2,-2.5,(IF(F19=3,-5,(IF(F19=4,-7.5,(IF(F19=5,-10,"err")))))))))</f>
        <v>-10</v>
      </c>
      <c r="M19" s="7">
        <f>IF(H19=1,0,(IF(H19=2,-5,(IF(H19=3,-10,"err")))))</f>
        <v>-5</v>
      </c>
      <c r="N19">
        <f>SUM(J19:M19)</f>
        <v>-35</v>
      </c>
      <c r="O19">
        <f>50+N19</f>
        <v>15</v>
      </c>
      <c r="P19">
        <f>100-O19</f>
        <v>85</v>
      </c>
    </row>
    <row r="20" spans="1:18">
      <c r="A20" s="11">
        <v>88</v>
      </c>
      <c r="B20" s="8" t="s">
        <v>202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8">
      <c r="A21">
        <v>64</v>
      </c>
      <c r="B21" t="s">
        <v>114</v>
      </c>
      <c r="C21" s="8">
        <v>5</v>
      </c>
      <c r="D21">
        <v>4</v>
      </c>
      <c r="E21" s="8" t="s">
        <v>197</v>
      </c>
      <c r="F21" s="8">
        <v>5</v>
      </c>
      <c r="G21">
        <v>2.98</v>
      </c>
      <c r="H21" s="8">
        <v>2</v>
      </c>
      <c r="I21" t="s">
        <v>114</v>
      </c>
      <c r="J21">
        <f>IF(C21=1,0,(IF(C21=2,-2.5,(IF(C21=3,-5,(IF(C21=4,-7.5,(IF(C21=5,-10,"err")))))))))</f>
        <v>-10</v>
      </c>
      <c r="K21">
        <f>IF(D21=1,0,(IF(D21=2,-2.5,(IF(D21=3,-5,(IF(D21=4,-7.5,(IF(D21=5,-10,"err")))))))))</f>
        <v>-7.5</v>
      </c>
      <c r="L21">
        <f>IF(F21=1,0,(IF(F21=2,-2.5,(IF(F21=3,-5,(IF(F21=4,-7.5,(IF(F21=5,-10,"err")))))))))</f>
        <v>-10</v>
      </c>
      <c r="M21" s="7">
        <f>IF(H21=1,0,(IF(H21=2,-5,(IF(H21=3,-10,"err")))))</f>
        <v>-5</v>
      </c>
      <c r="N21">
        <f>SUM(J21:M21)</f>
        <v>-32.5</v>
      </c>
      <c r="O21">
        <f>50+N21</f>
        <v>17.5</v>
      </c>
      <c r="P21">
        <f>100-O21</f>
        <v>82.5</v>
      </c>
    </row>
    <row r="22" spans="1:18">
      <c r="A22">
        <v>49</v>
      </c>
      <c r="B22" t="s">
        <v>99</v>
      </c>
      <c r="C22" s="8">
        <v>4</v>
      </c>
      <c r="D22">
        <v>4</v>
      </c>
      <c r="E22" s="8" t="s">
        <v>197</v>
      </c>
      <c r="F22" s="8">
        <v>5</v>
      </c>
      <c r="G22">
        <v>3.11</v>
      </c>
      <c r="H22" s="8">
        <v>2</v>
      </c>
      <c r="I22" t="s">
        <v>99</v>
      </c>
      <c r="J22">
        <f>IF(C22=1,0,(IF(C22=2,-2.5,(IF(C22=3,-5,(IF(C22=4,-7.5,(IF(C22=5,-10,"err")))))))))</f>
        <v>-7.5</v>
      </c>
      <c r="K22">
        <f>IF(D22=1,0,(IF(D22=2,-2.5,(IF(D22=3,-5,(IF(D22=4,-7.5,(IF(D22=5,-10,"err")))))))))</f>
        <v>-7.5</v>
      </c>
      <c r="L22">
        <f>IF(F22=1,0,(IF(F22=2,-2.5,(IF(F22=3,-5,(IF(F22=4,-7.5,(IF(F22=5,-10,"err")))))))))</f>
        <v>-10</v>
      </c>
      <c r="M22" s="7">
        <f>IF(H22=1,0,(IF(H22=2,-5,(IF(H22=3,-10,"err")))))</f>
        <v>-5</v>
      </c>
      <c r="N22">
        <f>SUM(J22:M22)</f>
        <v>-30</v>
      </c>
      <c r="O22">
        <f>50+N22</f>
        <v>20</v>
      </c>
      <c r="P22">
        <f>100-O22</f>
        <v>80</v>
      </c>
    </row>
    <row r="23" spans="1:18">
      <c r="A23">
        <v>35</v>
      </c>
      <c r="B23" t="s">
        <v>84</v>
      </c>
      <c r="C23" s="8">
        <v>4</v>
      </c>
      <c r="D23">
        <v>4</v>
      </c>
      <c r="E23" s="8" t="s">
        <v>197</v>
      </c>
      <c r="F23" s="8">
        <v>5</v>
      </c>
      <c r="G23">
        <v>3.92</v>
      </c>
      <c r="H23" s="8">
        <v>3</v>
      </c>
      <c r="I23" t="s">
        <v>84</v>
      </c>
      <c r="J23">
        <f>IF(C23=1,0,(IF(C23=2,-2.5,(IF(C23=3,-5,(IF(C23=4,-7.5,(IF(C23=5,-10,"err")))))))))</f>
        <v>-7.5</v>
      </c>
      <c r="K23">
        <f>IF(D23=1,0,(IF(D23=2,-2.5,(IF(D23=3,-5,(IF(D23=4,-7.5,(IF(D23=5,-10,"err")))))))))</f>
        <v>-7.5</v>
      </c>
      <c r="L23">
        <f>IF(F23=1,0,(IF(F23=2,-2.5,(IF(F23=3,-5,(IF(F23=4,-7.5,(IF(F23=5,-10,"err")))))))))</f>
        <v>-10</v>
      </c>
      <c r="M23" s="7">
        <f>IF(H23=1,0,(IF(H23=2,-5,(IF(H23=3,-10,"err")))))</f>
        <v>-10</v>
      </c>
      <c r="N23">
        <f>SUM(J23:M23)</f>
        <v>-35</v>
      </c>
      <c r="O23">
        <f>50+N23</f>
        <v>15</v>
      </c>
      <c r="P23">
        <f>100-O23</f>
        <v>85</v>
      </c>
    </row>
    <row r="24" spans="1:18">
      <c r="A24">
        <v>36</v>
      </c>
      <c r="B24" t="s">
        <v>85</v>
      </c>
      <c r="C24" s="8">
        <v>4</v>
      </c>
      <c r="D24">
        <v>4</v>
      </c>
      <c r="E24" s="8" t="s">
        <v>197</v>
      </c>
      <c r="F24" s="8">
        <v>5</v>
      </c>
      <c r="G24">
        <v>3.29</v>
      </c>
      <c r="H24" s="8">
        <v>3</v>
      </c>
      <c r="I24" t="s">
        <v>85</v>
      </c>
      <c r="J24">
        <f>IF(C24=1,0,(IF(C24=2,-2.5,(IF(C24=3,-5,(IF(C24=4,-7.5,(IF(C24=5,-10,"err")))))))))</f>
        <v>-7.5</v>
      </c>
      <c r="K24">
        <f>IF(D24=1,0,(IF(D24=2,-2.5,(IF(D24=3,-5,(IF(D24=4,-7.5,(IF(D24=5,-10,"err")))))))))</f>
        <v>-7.5</v>
      </c>
      <c r="L24">
        <f>IF(F24=1,0,(IF(F24=2,-2.5,(IF(F24=3,-5,(IF(F24=4,-7.5,(IF(F24=5,-10,"err")))))))))</f>
        <v>-10</v>
      </c>
      <c r="M24" s="7">
        <f>IF(H24=1,0,(IF(H24=2,-5,(IF(H24=3,-10,"err")))))</f>
        <v>-10</v>
      </c>
      <c r="N24">
        <f>SUM(J24:M24)</f>
        <v>-35</v>
      </c>
      <c r="O24">
        <f>50+N24</f>
        <v>15</v>
      </c>
      <c r="P24">
        <f>100-O24</f>
        <v>85</v>
      </c>
    </row>
    <row r="25" spans="1:18">
      <c r="A25">
        <v>80</v>
      </c>
      <c r="B25" s="8" t="s">
        <v>190</v>
      </c>
      <c r="C25" s="7">
        <v>4</v>
      </c>
      <c r="D25" s="7">
        <v>5</v>
      </c>
      <c r="E25" s="7" t="s">
        <v>197</v>
      </c>
      <c r="F25" s="7">
        <v>5</v>
      </c>
      <c r="G25" s="15">
        <f>PSA!K20</f>
        <v>3.3000946956110213</v>
      </c>
      <c r="H25" s="7">
        <v>3</v>
      </c>
      <c r="I25" s="8" t="s">
        <v>190</v>
      </c>
      <c r="J25">
        <f>IF(C25=1,0,(IF(C25=2,-2.5,(IF(C25=3,-5,(IF(C25=4,-7.5,(IF(C25=5,-10,"err")))))))))</f>
        <v>-7.5</v>
      </c>
      <c r="K25" s="6">
        <f>IF(D25=1,0,(IF(D25=2,-2.5,(IF(D25=3,-5,(IF(D25=4,-7.5,(IF(D25=5,-10,"err")))))))))</f>
        <v>-10</v>
      </c>
      <c r="L25">
        <f>IF(F25=1,0,(IF(F25=2,-2.5,(IF(F25=3,-5,(IF(F25=4,-7.5,(IF(F25=5,-10,"err")))))))))</f>
        <v>-10</v>
      </c>
      <c r="M25" s="7">
        <f>IF(H25=1,0,(IF(H25=2,-5,(IF(H25=3,-10,"err")))))</f>
        <v>-10</v>
      </c>
      <c r="N25">
        <f>SUM(J25:M25)</f>
        <v>-37.5</v>
      </c>
      <c r="O25">
        <f>50+N25</f>
        <v>12.5</v>
      </c>
      <c r="P25">
        <f>100-O25</f>
        <v>87.5</v>
      </c>
    </row>
    <row r="26" spans="1:18">
      <c r="A26">
        <v>62</v>
      </c>
      <c r="B26" t="s">
        <v>112</v>
      </c>
      <c r="C26" s="8">
        <v>4</v>
      </c>
      <c r="D26">
        <v>4</v>
      </c>
      <c r="E26" s="8" t="s">
        <v>197</v>
      </c>
      <c r="F26" s="8">
        <v>5</v>
      </c>
      <c r="G26">
        <v>2.71</v>
      </c>
      <c r="H26" s="8">
        <v>2</v>
      </c>
      <c r="I26" t="s">
        <v>112</v>
      </c>
      <c r="J26">
        <f>IF(C26=1,0,(IF(C26=2,-2.5,(IF(C26=3,-5,(IF(C26=4,-7.5,(IF(C26=5,-10,"err")))))))))</f>
        <v>-7.5</v>
      </c>
      <c r="K26">
        <f>IF(D26=1,0,(IF(D26=2,-2.5,(IF(D26=3,-5,(IF(D26=4,-7.5,(IF(D26=5,-10,"err")))))))))</f>
        <v>-7.5</v>
      </c>
      <c r="L26">
        <f>IF(F26=1,0,(IF(F26=2,-2.5,(IF(F26=3,-5,(IF(F26=4,-7.5,(IF(F26=5,-10,"err")))))))))</f>
        <v>-10</v>
      </c>
      <c r="M26" s="7">
        <f>IF(H26=1,0,(IF(H26=2,-5,(IF(H26=3,-10,"err")))))</f>
        <v>-5</v>
      </c>
      <c r="N26">
        <f>SUM(J26:M26)</f>
        <v>-30</v>
      </c>
      <c r="O26">
        <f>50+N26</f>
        <v>20</v>
      </c>
      <c r="P26">
        <f>100-O26</f>
        <v>80</v>
      </c>
    </row>
    <row r="27" spans="1:18">
      <c r="A27" s="6">
        <v>10</v>
      </c>
      <c r="B27" s="6" t="s">
        <v>29</v>
      </c>
      <c r="C27" s="6">
        <v>1</v>
      </c>
      <c r="D27" s="6">
        <v>3</v>
      </c>
      <c r="E27" s="6" t="s">
        <v>48</v>
      </c>
      <c r="F27" s="6">
        <v>3</v>
      </c>
      <c r="G27" s="6">
        <v>3.52</v>
      </c>
      <c r="H27" s="7">
        <v>3</v>
      </c>
      <c r="I27" s="6" t="s">
        <v>29</v>
      </c>
      <c r="J27" s="6">
        <f>IF(C27=1,0,(IF(C27=2,-2.5,(IF(C27=3,-5,(IF(C27=4,-7.5,(IF(C27=5,-10,"err")))))))))</f>
        <v>0</v>
      </c>
      <c r="K27" s="6">
        <f>IF(D27=1,0,(IF(D27=2,-2.5,(IF(D27=3,-5,(IF(D27=4,-7.5,(IF(D27=5,-10,"err")))))))))</f>
        <v>-5</v>
      </c>
      <c r="L27" s="6">
        <f>IF(F27=1,0,(IF(F27=2,-2.5,(IF(F27=3,-5,(IF(F27=4,-7.5,(IF(F27=5,-10,"err")))))))))</f>
        <v>-5</v>
      </c>
      <c r="M27" s="6">
        <f>IF(H27=1,0,(IF(H27=2,-5,(IF(H27=3,-10,"err")))))</f>
        <v>-10</v>
      </c>
      <c r="N27" s="6">
        <f>SUM(J27:M27)</f>
        <v>-20</v>
      </c>
      <c r="O27" s="6">
        <f>50+N27</f>
        <v>30</v>
      </c>
      <c r="P27" s="6">
        <f>100-O27</f>
        <v>70</v>
      </c>
      <c r="Q27" s="6"/>
      <c r="R27" s="6"/>
    </row>
    <row r="28" spans="1:18">
      <c r="A28">
        <v>82</v>
      </c>
      <c r="B28" s="8" t="s">
        <v>192</v>
      </c>
      <c r="C28" s="7">
        <v>4</v>
      </c>
      <c r="D28" s="7">
        <v>5</v>
      </c>
      <c r="E28" s="7" t="s">
        <v>197</v>
      </c>
      <c r="F28" s="7">
        <v>5</v>
      </c>
      <c r="G28" s="15">
        <f>PSA!Q20</f>
        <v>2.462214450449026</v>
      </c>
      <c r="H28" s="7">
        <v>1</v>
      </c>
      <c r="I28" s="8" t="s">
        <v>192</v>
      </c>
      <c r="J28">
        <f>IF(C28=1,0,(IF(C28=2,-2.5,(IF(C28=3,-5,(IF(C28=4,-7.5,(IF(C28=5,-10,"err")))))))))</f>
        <v>-7.5</v>
      </c>
      <c r="K28" s="6">
        <f>IF(D28=1,0,(IF(D28=2,-2.5,(IF(D28=3,-5,(IF(D28=4,-7.5,(IF(D28=5,-10,"err")))))))))</f>
        <v>-10</v>
      </c>
      <c r="L28">
        <f>IF(F28=1,0,(IF(F28=2,-2.5,(IF(F28=3,-5,(IF(F28=4,-7.5,(IF(F28=5,-10,"err")))))))))</f>
        <v>-10</v>
      </c>
      <c r="M28" s="7">
        <f>IF(H28=1,0,(IF(H28=2,-5,(IF(H28=3,-10,"err")))))</f>
        <v>0</v>
      </c>
      <c r="N28">
        <f>SUM(J28:M28)</f>
        <v>-27.5</v>
      </c>
      <c r="O28">
        <f>50+N28</f>
        <v>22.5</v>
      </c>
      <c r="P28">
        <f>100-O28</f>
        <v>77.5</v>
      </c>
    </row>
    <row r="29" spans="1:18">
      <c r="A29" s="6">
        <v>5</v>
      </c>
      <c r="B29" s="6" t="s">
        <v>26</v>
      </c>
      <c r="C29" s="6">
        <v>1</v>
      </c>
      <c r="D29" s="6">
        <v>2</v>
      </c>
      <c r="E29" s="6" t="s">
        <v>43</v>
      </c>
      <c r="F29" s="6">
        <v>3</v>
      </c>
      <c r="G29" s="6">
        <v>3.4</v>
      </c>
      <c r="H29" s="7">
        <v>3</v>
      </c>
      <c r="I29" s="6" t="s">
        <v>26</v>
      </c>
      <c r="J29" s="6">
        <f>IF(C29=1,0,(IF(C29=2,-2.5,(IF(C29=3,-5,(IF(C29=4,-7.5,(IF(C29=5,-10,"err")))))))))</f>
        <v>0</v>
      </c>
      <c r="K29" s="6">
        <f>IF(D29=1,0,(IF(D29=2,-2.5,(IF(D29=3,-5,(IF(D29=4,-7.5,(IF(D29=5,-10,"err")))))))))</f>
        <v>-2.5</v>
      </c>
      <c r="L29" s="6">
        <f>IF(F29=1,0,(IF(F29=2,-2.5,(IF(F29=3,-5,(IF(F29=4,-7.5,(IF(F29=5,-10,"err")))))))))</f>
        <v>-5</v>
      </c>
      <c r="M29" s="6">
        <f>IF(H29=1,0,(IF(H29=2,-5,(IF(H29=3,-10,"err")))))</f>
        <v>-10</v>
      </c>
      <c r="N29" s="6">
        <f>SUM(J29:M29)</f>
        <v>-17.5</v>
      </c>
      <c r="O29" s="6">
        <f>50+N29</f>
        <v>32.5</v>
      </c>
      <c r="P29" s="6">
        <f>100-O29</f>
        <v>67.5</v>
      </c>
      <c r="Q29" s="6"/>
      <c r="R29" s="6"/>
    </row>
    <row r="30" spans="1:18">
      <c r="A30" s="6">
        <v>8</v>
      </c>
      <c r="B30" s="6" t="s">
        <v>28</v>
      </c>
      <c r="C30" s="6">
        <v>4</v>
      </c>
      <c r="D30" s="6">
        <v>5</v>
      </c>
      <c r="E30" s="6" t="s">
        <v>46</v>
      </c>
      <c r="F30" s="6">
        <v>5</v>
      </c>
      <c r="G30" s="6">
        <v>3.42</v>
      </c>
      <c r="H30" s="7">
        <v>3</v>
      </c>
      <c r="I30" s="6" t="s">
        <v>28</v>
      </c>
      <c r="J30" s="6">
        <f>IF(C30=1,0,(IF(C30=2,-2.5,(IF(C30=3,-5,(IF(C30=4,-7.5,(IF(C30=5,-10,"err")))))))))</f>
        <v>-7.5</v>
      </c>
      <c r="K30" s="6">
        <f>IF(D30=1,0,(IF(D30=2,-2.5,(IF(D30=3,-5,(IF(D30=4,-7.5,(IF(D30=5,-10,"err")))))))))</f>
        <v>-10</v>
      </c>
      <c r="L30" s="6">
        <f>IF(F30=1,0,(IF(F30=2,-2.5,(IF(F30=3,-5,(IF(F30=4,-7.5,(IF(F30=5,-10,"err")))))))))</f>
        <v>-10</v>
      </c>
      <c r="M30" s="6">
        <f>IF(H30=1,0,(IF(H30=2,-5,(IF(H30=3,-10,"err")))))</f>
        <v>-10</v>
      </c>
      <c r="N30" s="6">
        <f>SUM(J30:M30)</f>
        <v>-37.5</v>
      </c>
      <c r="O30" s="6">
        <f>50+N30</f>
        <v>12.5</v>
      </c>
      <c r="P30" s="6">
        <f>100-O30</f>
        <v>87.5</v>
      </c>
      <c r="Q30" s="6"/>
      <c r="R30" s="6"/>
    </row>
    <row r="31" spans="1:18">
      <c r="A31">
        <v>67</v>
      </c>
      <c r="B31" t="s">
        <v>117</v>
      </c>
      <c r="C31" s="8">
        <v>5</v>
      </c>
      <c r="D31">
        <v>4</v>
      </c>
      <c r="E31" s="8" t="s">
        <v>197</v>
      </c>
      <c r="F31" s="8">
        <v>5</v>
      </c>
      <c r="G31">
        <v>3.39</v>
      </c>
      <c r="H31" s="8">
        <v>3</v>
      </c>
      <c r="I31" t="s">
        <v>117</v>
      </c>
      <c r="J31">
        <f>IF(C31=1,0,(IF(C31=2,-2.5,(IF(C31=3,-5,(IF(C31=4,-7.5,(IF(C31=5,-10,"err")))))))))</f>
        <v>-10</v>
      </c>
      <c r="K31">
        <f>IF(D31=1,0,(IF(D31=2,-2.5,(IF(D31=3,-5,(IF(D31=4,-7.5,(IF(D31=5,-10,"err")))))))))</f>
        <v>-7.5</v>
      </c>
      <c r="L31">
        <f>IF(F31=1,0,(IF(F31=2,-2.5,(IF(F31=3,-5,(IF(F31=4,-7.5,(IF(F31=5,-10,"err")))))))))</f>
        <v>-10</v>
      </c>
      <c r="M31" s="7">
        <f>IF(H31=1,0,(IF(H31=2,-5,(IF(H31=3,-10,"err")))))</f>
        <v>-10</v>
      </c>
      <c r="N31">
        <f>SUM(J31:M31)</f>
        <v>-37.5</v>
      </c>
      <c r="O31">
        <f>50+N31</f>
        <v>12.5</v>
      </c>
      <c r="P31">
        <f>100-O31</f>
        <v>87.5</v>
      </c>
    </row>
    <row r="32" spans="1:18">
      <c r="A32">
        <v>33</v>
      </c>
      <c r="B32" t="s">
        <v>82</v>
      </c>
      <c r="C32" s="8">
        <v>4</v>
      </c>
      <c r="D32">
        <v>4</v>
      </c>
      <c r="E32" s="8" t="s">
        <v>201</v>
      </c>
      <c r="F32" s="8">
        <v>5</v>
      </c>
      <c r="G32">
        <v>3.24</v>
      </c>
      <c r="H32" s="8">
        <v>3</v>
      </c>
      <c r="I32" t="s">
        <v>82</v>
      </c>
      <c r="J32">
        <f>IF(C32=1,0,(IF(C32=2,-2.5,(IF(C32=3,-5,(IF(C32=4,-7.5,(IF(C32=5,-10,"err")))))))))</f>
        <v>-7.5</v>
      </c>
      <c r="K32">
        <f>IF(D32=1,0,(IF(D32=2,-2.5,(IF(D32=3,-5,(IF(D32=4,-7.5,(IF(D32=5,-10,"err")))))))))</f>
        <v>-7.5</v>
      </c>
      <c r="L32">
        <f>IF(F32=1,0,(IF(F32=2,-2.5,(IF(F32=3,-5,(IF(F32=4,-7.5,(IF(F32=5,-10,"err")))))))))</f>
        <v>-10</v>
      </c>
      <c r="M32" s="7">
        <f>IF(H32=1,0,(IF(H32=2,-5,(IF(H32=3,-10,"err")))))</f>
        <v>-10</v>
      </c>
      <c r="N32">
        <f>SUM(J32:M32)</f>
        <v>-35</v>
      </c>
      <c r="O32">
        <f>50+N32</f>
        <v>15</v>
      </c>
      <c r="P32">
        <f>100-O32</f>
        <v>85</v>
      </c>
    </row>
    <row r="33" spans="1:18">
      <c r="A33">
        <v>45</v>
      </c>
      <c r="B33" t="s">
        <v>95</v>
      </c>
      <c r="C33" s="8">
        <v>4</v>
      </c>
      <c r="D33">
        <v>4</v>
      </c>
      <c r="E33" s="8" t="s">
        <v>201</v>
      </c>
      <c r="F33" s="8">
        <v>5</v>
      </c>
      <c r="G33">
        <v>2.46</v>
      </c>
      <c r="H33" s="8">
        <v>1</v>
      </c>
      <c r="I33" t="s">
        <v>95</v>
      </c>
      <c r="J33">
        <f>IF(C33=1,0,(IF(C33=2,-2.5,(IF(C33=3,-5,(IF(C33=4,-7.5,(IF(C33=5,-10,"err")))))))))</f>
        <v>-7.5</v>
      </c>
      <c r="K33">
        <f>IF(D33=1,0,(IF(D33=2,-2.5,(IF(D33=3,-5,(IF(D33=4,-7.5,(IF(D33=5,-10,"err")))))))))</f>
        <v>-7.5</v>
      </c>
      <c r="L33">
        <f>IF(F33=1,0,(IF(F33=2,-2.5,(IF(F33=3,-5,(IF(F33=4,-7.5,(IF(F33=5,-10,"err")))))))))</f>
        <v>-10</v>
      </c>
      <c r="M33" s="7">
        <f>IF(H33=1,0,(IF(H33=2,-5,(IF(H33=3,-10,"err")))))</f>
        <v>0</v>
      </c>
      <c r="N33">
        <f>SUM(J33:M33)</f>
        <v>-25</v>
      </c>
      <c r="O33">
        <f>50+N33</f>
        <v>25</v>
      </c>
      <c r="P33">
        <f>100-O33</f>
        <v>75</v>
      </c>
    </row>
    <row r="34" spans="1:18">
      <c r="A34" s="6">
        <v>21</v>
      </c>
      <c r="B34" t="s">
        <v>71</v>
      </c>
      <c r="C34" s="8">
        <v>4</v>
      </c>
      <c r="D34">
        <v>5</v>
      </c>
      <c r="E34" s="8" t="s">
        <v>197</v>
      </c>
      <c r="F34">
        <v>5</v>
      </c>
      <c r="G34">
        <v>2.92</v>
      </c>
      <c r="H34" s="8">
        <v>2</v>
      </c>
      <c r="I34" t="s">
        <v>71</v>
      </c>
      <c r="J34">
        <f>IF(C34=1,0,(IF(C34=2,-2.5,(IF(C34=3,-5,(IF(C34=4,-7.5,(IF(C34=5,-10,"err")))))))))</f>
        <v>-7.5</v>
      </c>
      <c r="K34">
        <f>IF(D34=1,0,(IF(D34=2,-2.5,(IF(D34=3,-5,(IF(D34=4,-7.5,(IF(D34=5,-10,"err")))))))))</f>
        <v>-10</v>
      </c>
      <c r="L34">
        <f>IF(F34=1,0,(IF(F34=2,-2.5,(IF(F34=3,-5,(IF(F34=4,-7.5,(IF(F34=5,-10,"err")))))))))</f>
        <v>-10</v>
      </c>
      <c r="M34" s="7">
        <f>IF(H34=1,0,(IF(H34=2,-5,(IF(H34=3,-10,"err")))))</f>
        <v>-5</v>
      </c>
      <c r="N34">
        <f>SUM(J34:M34)</f>
        <v>-32.5</v>
      </c>
      <c r="O34">
        <f>50+N34</f>
        <v>17.5</v>
      </c>
      <c r="P34">
        <f>100-O34</f>
        <v>82.5</v>
      </c>
    </row>
    <row r="35" spans="1:18">
      <c r="A35" s="6">
        <v>13</v>
      </c>
      <c r="B35" t="s">
        <v>31</v>
      </c>
      <c r="C35">
        <v>1</v>
      </c>
      <c r="D35">
        <v>3</v>
      </c>
      <c r="E35" t="s">
        <v>50</v>
      </c>
      <c r="F35">
        <v>2</v>
      </c>
      <c r="G35">
        <v>3.07</v>
      </c>
      <c r="H35" s="8">
        <v>2</v>
      </c>
      <c r="I35" t="s">
        <v>31</v>
      </c>
      <c r="J35">
        <f>IF(C35=1,0,(IF(C35=2,-2.5,(IF(C35=3,-5,(IF(C35=4,-7.5,(IF(C35=5,-10,"err")))))))))</f>
        <v>0</v>
      </c>
      <c r="K35">
        <f>IF(D35=1,0,(IF(D35=2,-2.5,(IF(D35=3,-5,(IF(D35=4,-7.5,(IF(D35=5,-10,"err")))))))))</f>
        <v>-5</v>
      </c>
      <c r="L35">
        <f>IF(F35=1,0,(IF(F35=2,-2.5,(IF(F35=3,-5,(IF(F35=4,-7.5,(IF(F35=5,-10,"err")))))))))</f>
        <v>-2.5</v>
      </c>
      <c r="M35" s="7">
        <f>IF(H35=1,0,(IF(H35=2,-5,(IF(H35=3,-10,"err")))))</f>
        <v>-5</v>
      </c>
      <c r="N35">
        <f>SUM(J35:M35)</f>
        <v>-12.5</v>
      </c>
      <c r="O35">
        <f>50+N35</f>
        <v>37.5</v>
      </c>
      <c r="P35">
        <f>100-O35</f>
        <v>62.5</v>
      </c>
    </row>
    <row r="36" spans="1:18">
      <c r="A36" s="6">
        <v>7</v>
      </c>
      <c r="B36" s="6" t="s">
        <v>36</v>
      </c>
      <c r="C36" s="6">
        <v>4</v>
      </c>
      <c r="D36" s="6">
        <v>5</v>
      </c>
      <c r="E36" s="6" t="s">
        <v>45</v>
      </c>
      <c r="F36" s="6">
        <v>5</v>
      </c>
      <c r="G36" s="6">
        <v>3.18</v>
      </c>
      <c r="H36" s="7">
        <v>3</v>
      </c>
      <c r="I36" s="6" t="s">
        <v>36</v>
      </c>
      <c r="J36" s="6">
        <f>IF(C36=1,0,(IF(C36=2,-2.5,(IF(C36=3,-5,(IF(C36=4,-7.5,(IF(C36=5,-10,"err")))))))))</f>
        <v>-7.5</v>
      </c>
      <c r="K36" s="6">
        <f>IF(D36=1,0,(IF(D36=2,-2.5,(IF(D36=3,-5,(IF(D36=4,-7.5,(IF(D36=5,-10,"err")))))))))</f>
        <v>-10</v>
      </c>
      <c r="L36" s="6">
        <f>IF(F36=1,0,(IF(F36=2,-2.5,(IF(F36=3,-5,(IF(F36=4,-7.5,(IF(F36=5,-10,"err")))))))))</f>
        <v>-10</v>
      </c>
      <c r="M36" s="6">
        <f>IF(H36=1,0,(IF(H36=2,-5,(IF(H36=3,-10,"err")))))</f>
        <v>-10</v>
      </c>
      <c r="N36" s="6">
        <f>SUM(J36:M36)</f>
        <v>-37.5</v>
      </c>
      <c r="O36" s="6">
        <f>50+N36</f>
        <v>12.5</v>
      </c>
      <c r="P36" s="6">
        <f>100-O36</f>
        <v>87.5</v>
      </c>
      <c r="Q36" s="6"/>
      <c r="R36" s="6"/>
    </row>
    <row r="37" spans="1:18">
      <c r="A37">
        <v>68</v>
      </c>
      <c r="B37" t="s">
        <v>118</v>
      </c>
      <c r="C37" s="8">
        <v>4</v>
      </c>
      <c r="D37">
        <v>4</v>
      </c>
      <c r="E37" s="8" t="s">
        <v>197</v>
      </c>
      <c r="F37" s="8">
        <v>5</v>
      </c>
      <c r="G37">
        <v>3.18</v>
      </c>
      <c r="H37" s="8">
        <v>2</v>
      </c>
      <c r="I37" t="s">
        <v>118</v>
      </c>
      <c r="J37">
        <f>IF(C37=1,0,(IF(C37=2,-2.5,(IF(C37=3,-5,(IF(C37=4,-7.5,(IF(C37=5,-10,"err")))))))))</f>
        <v>-7.5</v>
      </c>
      <c r="K37">
        <f>IF(D37=1,0,(IF(D37=2,-2.5,(IF(D37=3,-5,(IF(D37=4,-7.5,(IF(D37=5,-10,"err")))))))))</f>
        <v>-7.5</v>
      </c>
      <c r="L37">
        <f>IF(F37=1,0,(IF(F37=2,-2.5,(IF(F37=3,-5,(IF(F37=4,-7.5,(IF(F37=5,-10,"err")))))))))</f>
        <v>-10</v>
      </c>
      <c r="M37" s="7">
        <f>IF(H37=1,0,(IF(H37=2,-5,(IF(H37=3,-10,"err")))))</f>
        <v>-5</v>
      </c>
      <c r="N37">
        <f>SUM(J37:M37)</f>
        <v>-30</v>
      </c>
      <c r="O37">
        <f>50+N37</f>
        <v>20</v>
      </c>
      <c r="P37">
        <f>100-O37</f>
        <v>80</v>
      </c>
    </row>
    <row r="38" spans="1:18">
      <c r="A38" s="6">
        <v>14</v>
      </c>
      <c r="B38" t="s">
        <v>32</v>
      </c>
      <c r="C38">
        <v>3</v>
      </c>
      <c r="D38">
        <v>3</v>
      </c>
      <c r="E38" t="s">
        <v>50</v>
      </c>
      <c r="F38">
        <v>2</v>
      </c>
      <c r="G38">
        <v>3.23</v>
      </c>
      <c r="H38" s="8">
        <v>3</v>
      </c>
      <c r="I38" t="s">
        <v>32</v>
      </c>
      <c r="J38">
        <f>IF(C38=1,0,(IF(C38=2,-2.5,(IF(C38=3,-5,(IF(C38=4,-7.5,(IF(C38=5,-10,"err")))))))))</f>
        <v>-5</v>
      </c>
      <c r="K38">
        <f>IF(D38=1,0,(IF(D38=2,-2.5,(IF(D38=3,-5,(IF(D38=4,-7.5,(IF(D38=5,-10,"err")))))))))</f>
        <v>-5</v>
      </c>
      <c r="L38">
        <f>IF(F38=1,0,(IF(F38=2,-2.5,(IF(F38=3,-5,(IF(F38=4,-7.5,(IF(F38=5,-10,"err")))))))))</f>
        <v>-2.5</v>
      </c>
      <c r="M38" s="7">
        <f>IF(H38=1,0,(IF(H38=2,-5,(IF(H38=3,-10,"err")))))</f>
        <v>-10</v>
      </c>
      <c r="N38">
        <f>SUM(J38:M38)</f>
        <v>-22.5</v>
      </c>
      <c r="O38">
        <f>50+N38</f>
        <v>27.5</v>
      </c>
      <c r="P38">
        <f>100-O38</f>
        <v>72.5</v>
      </c>
    </row>
    <row r="39" spans="1:18">
      <c r="A39">
        <v>71</v>
      </c>
      <c r="B39" t="s">
        <v>121</v>
      </c>
      <c r="C39" s="8">
        <v>4</v>
      </c>
      <c r="D39">
        <v>4</v>
      </c>
      <c r="E39" s="8" t="s">
        <v>197</v>
      </c>
      <c r="F39" s="8">
        <v>5</v>
      </c>
      <c r="G39">
        <v>3.14</v>
      </c>
      <c r="H39" s="8">
        <v>2</v>
      </c>
      <c r="I39" t="s">
        <v>121</v>
      </c>
      <c r="J39">
        <f>IF(C39=1,0,(IF(C39=2,-2.5,(IF(C39=3,-5,(IF(C39=4,-7.5,(IF(C39=5,-10,"err")))))))))</f>
        <v>-7.5</v>
      </c>
      <c r="K39">
        <f>IF(D39=1,0,(IF(D39=2,-2.5,(IF(D39=3,-5,(IF(D39=4,-7.5,(IF(D39=5,-10,"err")))))))))</f>
        <v>-7.5</v>
      </c>
      <c r="L39">
        <f>IF(F39=1,0,(IF(F39=2,-2.5,(IF(F39=3,-5,(IF(F39=4,-7.5,(IF(F39=5,-10,"err")))))))))</f>
        <v>-10</v>
      </c>
      <c r="M39" s="7">
        <f>IF(H39=1,0,(IF(H39=2,-5,(IF(H39=3,-10,"err")))))</f>
        <v>-5</v>
      </c>
      <c r="N39">
        <f>SUM(J39:M39)</f>
        <v>-30</v>
      </c>
      <c r="O39">
        <f>50+N39</f>
        <v>20</v>
      </c>
      <c r="P39">
        <f>100-O39</f>
        <v>80</v>
      </c>
    </row>
    <row r="40" spans="1:18">
      <c r="A40">
        <v>34</v>
      </c>
      <c r="B40" t="s">
        <v>83</v>
      </c>
      <c r="C40" s="8">
        <v>4</v>
      </c>
      <c r="D40">
        <v>4</v>
      </c>
      <c r="E40" s="8" t="s">
        <v>201</v>
      </c>
      <c r="F40" s="8">
        <v>5</v>
      </c>
      <c r="G40">
        <v>2.92</v>
      </c>
      <c r="H40" s="8">
        <v>2</v>
      </c>
      <c r="I40" t="s">
        <v>83</v>
      </c>
      <c r="J40">
        <f>IF(C40=1,0,(IF(C40=2,-2.5,(IF(C40=3,-5,(IF(C40=4,-7.5,(IF(C40=5,-10,"err")))))))))</f>
        <v>-7.5</v>
      </c>
      <c r="K40">
        <f>IF(D40=1,0,(IF(D40=2,-2.5,(IF(D40=3,-5,(IF(D40=4,-7.5,(IF(D40=5,-10,"err")))))))))</f>
        <v>-7.5</v>
      </c>
      <c r="L40">
        <f>IF(F40=1,0,(IF(F40=2,-2.5,(IF(F40=3,-5,(IF(F40=4,-7.5,(IF(F40=5,-10,"err")))))))))</f>
        <v>-10</v>
      </c>
      <c r="M40" s="7">
        <f>IF(H40=1,0,(IF(H40=2,-5,(IF(H40=3,-10,"err")))))</f>
        <v>-5</v>
      </c>
      <c r="N40">
        <f>SUM(J40:M40)</f>
        <v>-30</v>
      </c>
      <c r="O40">
        <f>50+N40</f>
        <v>20</v>
      </c>
      <c r="P40">
        <f>100-O40</f>
        <v>80</v>
      </c>
    </row>
    <row r="41" spans="1:18">
      <c r="A41">
        <v>54</v>
      </c>
      <c r="B41" t="s">
        <v>104</v>
      </c>
      <c r="C41" s="8">
        <v>5</v>
      </c>
      <c r="D41">
        <v>4</v>
      </c>
      <c r="E41" s="8" t="s">
        <v>197</v>
      </c>
      <c r="F41" s="8">
        <v>5</v>
      </c>
      <c r="G41">
        <v>3.5</v>
      </c>
      <c r="H41" s="8">
        <v>3</v>
      </c>
      <c r="I41" t="s">
        <v>104</v>
      </c>
      <c r="J41">
        <f>IF(C41=1,0,(IF(C41=2,-2.5,(IF(C41=3,-5,(IF(C41=4,-7.5,(IF(C41=5,-10,"err")))))))))</f>
        <v>-10</v>
      </c>
      <c r="K41">
        <f>IF(D41=1,0,(IF(D41=2,-2.5,(IF(D41=3,-5,(IF(D41=4,-7.5,(IF(D41=5,-10,"err")))))))))</f>
        <v>-7.5</v>
      </c>
      <c r="L41">
        <f>IF(F41=1,0,(IF(F41=2,-2.5,(IF(F41=3,-5,(IF(F41=4,-7.5,(IF(F41=5,-10,"err")))))))))</f>
        <v>-10</v>
      </c>
      <c r="M41" s="7">
        <f>IF(H41=1,0,(IF(H41=2,-5,(IF(H41=3,-10,"err")))))</f>
        <v>-10</v>
      </c>
      <c r="N41">
        <f>SUM(J41:M41)</f>
        <v>-37.5</v>
      </c>
      <c r="O41">
        <f>50+N41</f>
        <v>12.5</v>
      </c>
      <c r="P41">
        <f>100-O41</f>
        <v>87.5</v>
      </c>
    </row>
    <row r="42" spans="1:18">
      <c r="A42">
        <v>79</v>
      </c>
      <c r="B42" s="8" t="s">
        <v>189</v>
      </c>
      <c r="C42" s="7">
        <v>4</v>
      </c>
      <c r="D42" s="7">
        <v>5</v>
      </c>
      <c r="E42" s="7" t="s">
        <v>197</v>
      </c>
      <c r="F42" s="7">
        <v>5</v>
      </c>
      <c r="G42" s="15">
        <f>PSA!I20</f>
        <v>3.2015621187164243</v>
      </c>
      <c r="H42" s="7">
        <v>3</v>
      </c>
      <c r="I42" s="8" t="s">
        <v>189</v>
      </c>
      <c r="J42">
        <f>IF(C42=1,0,(IF(C42=2,-2.5,(IF(C42=3,-5,(IF(C42=4,-7.5,(IF(C42=5,-10,"err")))))))))</f>
        <v>-7.5</v>
      </c>
      <c r="K42" s="6">
        <f>IF(D42=1,0,(IF(D42=2,-2.5,(IF(D42=3,-5,(IF(D42=4,-7.5,(IF(D42=5,-10,"err")))))))))</f>
        <v>-10</v>
      </c>
      <c r="L42">
        <f>IF(F42=1,0,(IF(F42=2,-2.5,(IF(F42=3,-5,(IF(F42=4,-7.5,(IF(F42=5,-10,"err")))))))))</f>
        <v>-10</v>
      </c>
      <c r="M42" s="7">
        <f>IF(H42=1,0,(IF(H42=2,-5,(IF(H42=3,-10,"err")))))</f>
        <v>-10</v>
      </c>
      <c r="N42">
        <f>SUM(J42:M42)</f>
        <v>-37.5</v>
      </c>
      <c r="O42">
        <f>50+N42</f>
        <v>12.5</v>
      </c>
      <c r="P42">
        <f>100-O42</f>
        <v>87.5</v>
      </c>
    </row>
    <row r="43" spans="1:18">
      <c r="A43">
        <v>72</v>
      </c>
      <c r="B43" t="s">
        <v>122</v>
      </c>
      <c r="C43" s="8">
        <v>4</v>
      </c>
      <c r="D43">
        <v>4</v>
      </c>
      <c r="E43" s="8" t="s">
        <v>197</v>
      </c>
      <c r="F43" s="8">
        <v>5</v>
      </c>
      <c r="G43">
        <v>3.33</v>
      </c>
      <c r="H43" s="8">
        <v>3</v>
      </c>
      <c r="I43" t="s">
        <v>122</v>
      </c>
      <c r="J43">
        <f>IF(C43=1,0,(IF(C43=2,-2.5,(IF(C43=3,-5,(IF(C43=4,-7.5,(IF(C43=5,-10,"err")))))))))</f>
        <v>-7.5</v>
      </c>
      <c r="K43">
        <f>IF(D43=1,0,(IF(D43=2,-2.5,(IF(D43=3,-5,(IF(D43=4,-7.5,(IF(D43=5,-10,"err")))))))))</f>
        <v>-7.5</v>
      </c>
      <c r="L43">
        <f>IF(F43=1,0,(IF(F43=2,-2.5,(IF(F43=3,-5,(IF(F43=4,-7.5,(IF(F43=5,-10,"err")))))))))</f>
        <v>-10</v>
      </c>
      <c r="M43" s="7">
        <f>IF(H43=1,0,(IF(H43=2,-5,(IF(H43=3,-10,"err")))))</f>
        <v>-10</v>
      </c>
      <c r="N43">
        <f>SUM(J43:M43)</f>
        <v>-35</v>
      </c>
      <c r="O43">
        <f>50+N43</f>
        <v>15</v>
      </c>
      <c r="P43">
        <f>100-O43</f>
        <v>85</v>
      </c>
    </row>
    <row r="44" spans="1:18">
      <c r="A44">
        <v>38</v>
      </c>
      <c r="B44" t="s">
        <v>87</v>
      </c>
      <c r="C44" s="8">
        <v>4</v>
      </c>
      <c r="D44">
        <v>4</v>
      </c>
      <c r="E44" s="8" t="s">
        <v>197</v>
      </c>
      <c r="F44" s="8">
        <v>5</v>
      </c>
      <c r="G44">
        <v>3.55</v>
      </c>
      <c r="H44" s="8">
        <v>3</v>
      </c>
      <c r="I44" t="s">
        <v>87</v>
      </c>
      <c r="J44">
        <f>IF(C44=1,0,(IF(C44=2,-2.5,(IF(C44=3,-5,(IF(C44=4,-7.5,(IF(C44=5,-10,"err")))))))))</f>
        <v>-7.5</v>
      </c>
      <c r="K44">
        <f>IF(D44=1,0,(IF(D44=2,-2.5,(IF(D44=3,-5,(IF(D44=4,-7.5,(IF(D44=5,-10,"err")))))))))</f>
        <v>-7.5</v>
      </c>
      <c r="L44">
        <f>IF(F44=1,0,(IF(F44=2,-2.5,(IF(F44=3,-5,(IF(F44=4,-7.5,(IF(F44=5,-10,"err")))))))))</f>
        <v>-10</v>
      </c>
      <c r="M44" s="7">
        <f>IF(H44=1,0,(IF(H44=2,-5,(IF(H44=3,-10,"err")))))</f>
        <v>-10</v>
      </c>
      <c r="N44">
        <f>SUM(J44:M44)</f>
        <v>-35</v>
      </c>
      <c r="O44">
        <f>50+N44</f>
        <v>15</v>
      </c>
      <c r="P44">
        <f>100-O44</f>
        <v>85</v>
      </c>
    </row>
    <row r="45" spans="1:18">
      <c r="A45">
        <v>58</v>
      </c>
      <c r="B45" t="s">
        <v>108</v>
      </c>
      <c r="C45" s="8">
        <v>4</v>
      </c>
      <c r="D45">
        <v>4</v>
      </c>
      <c r="E45" s="8" t="s">
        <v>197</v>
      </c>
      <c r="F45" s="8">
        <v>5</v>
      </c>
      <c r="G45">
        <v>3.17</v>
      </c>
      <c r="H45" s="8">
        <v>2</v>
      </c>
      <c r="I45" t="s">
        <v>108</v>
      </c>
      <c r="J45">
        <f>IF(C45=1,0,(IF(C45=2,-2.5,(IF(C45=3,-5,(IF(C45=4,-7.5,(IF(C45=5,-10,"err")))))))))</f>
        <v>-7.5</v>
      </c>
      <c r="K45">
        <f>IF(D45=1,0,(IF(D45=2,-2.5,(IF(D45=3,-5,(IF(D45=4,-7.5,(IF(D45=5,-10,"err")))))))))</f>
        <v>-7.5</v>
      </c>
      <c r="L45">
        <f>IF(F45=1,0,(IF(F45=2,-2.5,(IF(F45=3,-5,(IF(F45=4,-7.5,(IF(F45=5,-10,"err")))))))))</f>
        <v>-10</v>
      </c>
      <c r="M45" s="7">
        <f>IF(H45=1,0,(IF(H45=2,-5,(IF(H45=3,-10,"err")))))</f>
        <v>-5</v>
      </c>
      <c r="N45">
        <f>SUM(J45:M45)</f>
        <v>-30</v>
      </c>
      <c r="O45">
        <f>50+N45</f>
        <v>20</v>
      </c>
      <c r="P45">
        <f>100-O45</f>
        <v>80</v>
      </c>
    </row>
    <row r="46" spans="1:18">
      <c r="A46">
        <v>30</v>
      </c>
      <c r="B46" t="s">
        <v>79</v>
      </c>
      <c r="C46" s="8">
        <v>5</v>
      </c>
      <c r="D46">
        <v>4</v>
      </c>
      <c r="E46" s="8" t="s">
        <v>197</v>
      </c>
      <c r="F46" s="8">
        <v>5</v>
      </c>
      <c r="G46">
        <v>3.92</v>
      </c>
      <c r="H46" s="8">
        <v>3</v>
      </c>
      <c r="I46" t="s">
        <v>79</v>
      </c>
      <c r="J46">
        <f>IF(C46=1,0,(IF(C46=2,-2.5,(IF(C46=3,-5,(IF(C46=4,-7.5,(IF(C46=5,-10,"err")))))))))</f>
        <v>-10</v>
      </c>
      <c r="K46">
        <f>IF(D46=1,0,(IF(D46=2,-2.5,(IF(D46=3,-5,(IF(D46=4,-7.5,(IF(D46=5,-10,"err")))))))))</f>
        <v>-7.5</v>
      </c>
      <c r="L46">
        <f>IF(F46=1,0,(IF(F46=2,-2.5,(IF(F46=3,-5,(IF(F46=4,-7.5,(IF(F46=5,-10,"err")))))))))</f>
        <v>-10</v>
      </c>
      <c r="M46" s="7">
        <f>IF(H46=1,0,(IF(H46=2,-5,(IF(H46=3,-10,"err")))))</f>
        <v>-10</v>
      </c>
      <c r="N46">
        <f>SUM(J46:M46)</f>
        <v>-37.5</v>
      </c>
      <c r="O46">
        <f>50+N46</f>
        <v>12.5</v>
      </c>
      <c r="P46">
        <f>100-O46</f>
        <v>87.5</v>
      </c>
    </row>
    <row r="47" spans="1:18">
      <c r="A47" s="6">
        <v>11</v>
      </c>
      <c r="B47" s="6" t="s">
        <v>35</v>
      </c>
      <c r="C47" s="6">
        <v>1</v>
      </c>
      <c r="D47" s="6">
        <v>3</v>
      </c>
      <c r="E47" s="6" t="s">
        <v>42</v>
      </c>
      <c r="F47" s="6">
        <v>2</v>
      </c>
      <c r="G47" s="6">
        <v>3.33</v>
      </c>
      <c r="H47" s="7">
        <v>3</v>
      </c>
      <c r="I47" s="6" t="s">
        <v>35</v>
      </c>
      <c r="J47" s="6">
        <f>IF(C47=1,0,(IF(C47=2,-2.5,(IF(C47=3,-5,(IF(C47=4,-7.5,(IF(C47=5,-10,"err")))))))))</f>
        <v>0</v>
      </c>
      <c r="K47" s="6">
        <f>IF(D47=1,0,(IF(D47=2,-2.5,(IF(D47=3,-5,(IF(D47=4,-7.5,(IF(D47=5,-10,"err")))))))))</f>
        <v>-5</v>
      </c>
      <c r="L47" s="6">
        <f>IF(F47=1,0,(IF(F47=2,-2.5,(IF(F47=3,-5,(IF(F47=4,-7.5,(IF(F47=5,-10,"err")))))))))</f>
        <v>-2.5</v>
      </c>
      <c r="M47" s="6">
        <f>IF(H47=1,0,(IF(H47=2,-5,(IF(H47=3,-10,"err")))))</f>
        <v>-10</v>
      </c>
      <c r="N47" s="6">
        <f>SUM(J47:M47)</f>
        <v>-17.5</v>
      </c>
      <c r="O47" s="6">
        <f>50+N47</f>
        <v>32.5</v>
      </c>
      <c r="P47" s="6">
        <f>100-O47</f>
        <v>67.5</v>
      </c>
      <c r="Q47" s="6"/>
      <c r="R47" s="6"/>
    </row>
    <row r="48" spans="1:18">
      <c r="A48">
        <v>26</v>
      </c>
      <c r="B48" t="s">
        <v>76</v>
      </c>
      <c r="C48" s="8">
        <v>4</v>
      </c>
      <c r="D48">
        <v>5</v>
      </c>
      <c r="E48" s="8" t="s">
        <v>200</v>
      </c>
      <c r="F48">
        <v>5</v>
      </c>
      <c r="G48">
        <v>3.3</v>
      </c>
      <c r="H48" s="8">
        <v>3</v>
      </c>
      <c r="I48" t="s">
        <v>76</v>
      </c>
      <c r="J48">
        <f>IF(C48=1,0,(IF(C48=2,-2.5,(IF(C48=3,-5,(IF(C48=4,-7.5,(IF(C48=5,-10,"err")))))))))</f>
        <v>-7.5</v>
      </c>
      <c r="K48">
        <f>IF(D48=1,0,(IF(D48=2,-2.5,(IF(D48=3,-5,(IF(D48=4,-7.5,(IF(D48=5,-10,"err")))))))))</f>
        <v>-10</v>
      </c>
      <c r="L48">
        <f>IF(F48=1,0,(IF(F48=2,-2.5,(IF(F48=3,-5,(IF(F48=4,-7.5,(IF(F48=5,-10,"err")))))))))</f>
        <v>-10</v>
      </c>
      <c r="M48" s="7">
        <f>IF(H48=1,0,(IF(H48=2,-5,(IF(H48=3,-10,"err")))))</f>
        <v>-10</v>
      </c>
      <c r="N48">
        <f>SUM(J48:M48)</f>
        <v>-37.5</v>
      </c>
      <c r="O48">
        <f>50+N48</f>
        <v>12.5</v>
      </c>
      <c r="P48">
        <f>100-O48</f>
        <v>87.5</v>
      </c>
    </row>
    <row r="49" spans="1:18">
      <c r="A49">
        <v>46</v>
      </c>
      <c r="B49" t="s">
        <v>96</v>
      </c>
      <c r="C49" s="8">
        <v>4</v>
      </c>
      <c r="D49">
        <v>4</v>
      </c>
      <c r="E49" s="8" t="s">
        <v>197</v>
      </c>
      <c r="F49" s="8">
        <v>5</v>
      </c>
      <c r="G49">
        <v>3.04</v>
      </c>
      <c r="H49" s="8">
        <v>2</v>
      </c>
      <c r="I49" t="s">
        <v>96</v>
      </c>
      <c r="J49">
        <f>IF(C49=1,0,(IF(C49=2,-2.5,(IF(C49=3,-5,(IF(C49=4,-7.5,(IF(C49=5,-10,"err")))))))))</f>
        <v>-7.5</v>
      </c>
      <c r="K49">
        <f>IF(D49=1,0,(IF(D49=2,-2.5,(IF(D49=3,-5,(IF(D49=4,-7.5,(IF(D49=5,-10,"err")))))))))</f>
        <v>-7.5</v>
      </c>
      <c r="L49">
        <f>IF(F49=1,0,(IF(F49=2,-2.5,(IF(F49=3,-5,(IF(F49=4,-7.5,(IF(F49=5,-10,"err")))))))))</f>
        <v>-10</v>
      </c>
      <c r="M49" s="7">
        <f>IF(H49=1,0,(IF(H49=2,-5,(IF(H49=3,-10,"err")))))</f>
        <v>-5</v>
      </c>
      <c r="N49">
        <f>SUM(J49:M49)</f>
        <v>-30</v>
      </c>
      <c r="O49">
        <f>50+N49</f>
        <v>20</v>
      </c>
      <c r="P49">
        <f>100-O49</f>
        <v>80</v>
      </c>
    </row>
    <row r="50" spans="1:18">
      <c r="A50" s="11">
        <v>84</v>
      </c>
      <c r="B50" s="8" t="s">
        <v>194</v>
      </c>
      <c r="C50" s="8">
        <v>4</v>
      </c>
      <c r="D50" s="8">
        <v>5</v>
      </c>
      <c r="E50" s="8" t="s">
        <v>198</v>
      </c>
      <c r="F50" s="8">
        <v>3</v>
      </c>
      <c r="G50" s="14">
        <v>2.65</v>
      </c>
      <c r="H50" s="8">
        <v>2</v>
      </c>
      <c r="I50" s="8" t="s">
        <v>194</v>
      </c>
      <c r="J50">
        <f>IF(C50=1,0,(IF(C50=2,-2.5,(IF(C50=3,-5,(IF(C50=4,-7.5,(IF(C50=5,-10,"err")))))))))</f>
        <v>-7.5</v>
      </c>
      <c r="K50" s="6">
        <f>IF(D50=1,0,(IF(D50=2,-2.5,(IF(D50=3,-5,(IF(D50=4,-7.5,(IF(D50=5,-10,"err")))))))))</f>
        <v>-10</v>
      </c>
      <c r="L50">
        <f>IF(F50=1,0,(IF(F50=2,-2.5,(IF(F50=3,-5,(IF(F50=4,-7.5,(IF(F50=5,-10,"err")))))))))</f>
        <v>-5</v>
      </c>
      <c r="M50" s="7">
        <f>IF(H50=1,0,(IF(H50=2,-5,(IF(H50=3,-10,"err")))))</f>
        <v>-5</v>
      </c>
      <c r="N50">
        <f>SUM(J50:M50)</f>
        <v>-27.5</v>
      </c>
      <c r="O50">
        <f>50+N50</f>
        <v>22.5</v>
      </c>
      <c r="P50">
        <f>100-O50</f>
        <v>77.5</v>
      </c>
      <c r="Q50" s="11"/>
    </row>
    <row r="51" spans="1:18">
      <c r="A51">
        <v>57</v>
      </c>
      <c r="B51" t="s">
        <v>107</v>
      </c>
      <c r="C51" s="8">
        <v>4</v>
      </c>
      <c r="D51">
        <v>4</v>
      </c>
      <c r="E51" s="8" t="s">
        <v>197</v>
      </c>
      <c r="F51" s="8">
        <v>5</v>
      </c>
      <c r="G51">
        <v>3.3</v>
      </c>
      <c r="H51" s="8">
        <v>3</v>
      </c>
      <c r="I51" t="s">
        <v>107</v>
      </c>
      <c r="J51">
        <f>IF(C51=1,0,(IF(C51=2,-2.5,(IF(C51=3,-5,(IF(C51=4,-7.5,(IF(C51=5,-10,"err")))))))))</f>
        <v>-7.5</v>
      </c>
      <c r="K51">
        <f>IF(D51=1,0,(IF(D51=2,-2.5,(IF(D51=3,-5,(IF(D51=4,-7.5,(IF(D51=5,-10,"err")))))))))</f>
        <v>-7.5</v>
      </c>
      <c r="L51">
        <f>IF(F51=1,0,(IF(F51=2,-2.5,(IF(F51=3,-5,(IF(F51=4,-7.5,(IF(F51=5,-10,"err")))))))))</f>
        <v>-10</v>
      </c>
      <c r="M51" s="7">
        <f>IF(H51=1,0,(IF(H51=2,-5,(IF(H51=3,-10,"err")))))</f>
        <v>-10</v>
      </c>
      <c r="N51">
        <f>SUM(J51:M51)</f>
        <v>-35</v>
      </c>
      <c r="O51">
        <f>50+N51</f>
        <v>15</v>
      </c>
      <c r="P51">
        <f>100-O51</f>
        <v>85</v>
      </c>
    </row>
    <row r="52" spans="1:18">
      <c r="A52">
        <v>44</v>
      </c>
      <c r="B52" t="s">
        <v>94</v>
      </c>
      <c r="C52" s="8">
        <v>5</v>
      </c>
      <c r="D52">
        <v>4</v>
      </c>
      <c r="E52" s="8" t="s">
        <v>197</v>
      </c>
      <c r="F52" s="8">
        <v>5</v>
      </c>
      <c r="G52">
        <v>3.12</v>
      </c>
      <c r="H52" s="8">
        <v>2</v>
      </c>
      <c r="I52" t="s">
        <v>94</v>
      </c>
      <c r="J52">
        <f>IF(C52=1,0,(IF(C52=2,-2.5,(IF(C52=3,-5,(IF(C52=4,-7.5,(IF(C52=5,-10,"err")))))))))</f>
        <v>-10</v>
      </c>
      <c r="K52">
        <f>IF(D52=1,0,(IF(D52=2,-2.5,(IF(D52=3,-5,(IF(D52=4,-7.5,(IF(D52=5,-10,"err")))))))))</f>
        <v>-7.5</v>
      </c>
      <c r="L52">
        <f>IF(F52=1,0,(IF(F52=2,-2.5,(IF(F52=3,-5,(IF(F52=4,-7.5,(IF(F52=5,-10,"err")))))))))</f>
        <v>-10</v>
      </c>
      <c r="M52" s="7">
        <f>IF(H52=1,0,(IF(H52=2,-5,(IF(H52=3,-10,"err")))))</f>
        <v>-5</v>
      </c>
      <c r="N52">
        <f>SUM(J52:M52)</f>
        <v>-32.5</v>
      </c>
      <c r="O52">
        <f>50+N52</f>
        <v>17.5</v>
      </c>
      <c r="P52">
        <f>100-O52</f>
        <v>82.5</v>
      </c>
    </row>
    <row r="53" spans="1:18">
      <c r="A53">
        <v>32</v>
      </c>
      <c r="B53" t="s">
        <v>81</v>
      </c>
      <c r="C53" s="8">
        <v>5</v>
      </c>
      <c r="D53">
        <v>4</v>
      </c>
      <c r="E53" s="8" t="s">
        <v>197</v>
      </c>
      <c r="F53" s="8">
        <v>5</v>
      </c>
      <c r="G53">
        <v>3.08</v>
      </c>
      <c r="H53" s="8">
        <v>2</v>
      </c>
      <c r="I53" t="s">
        <v>81</v>
      </c>
      <c r="J53">
        <f>IF(C53=1,0,(IF(C53=2,-2.5,(IF(C53=3,-5,(IF(C53=4,-7.5,(IF(C53=5,-10,"err")))))))))</f>
        <v>-10</v>
      </c>
      <c r="K53">
        <f>IF(D53=1,0,(IF(D53=2,-2.5,(IF(D53=3,-5,(IF(D53=4,-7.5,(IF(D53=5,-10,"err")))))))))</f>
        <v>-7.5</v>
      </c>
      <c r="L53">
        <f>IF(F53=1,0,(IF(F53=2,-2.5,(IF(F53=3,-5,(IF(F53=4,-7.5,(IF(F53=5,-10,"err")))))))))</f>
        <v>-10</v>
      </c>
      <c r="M53" s="7">
        <f>IF(H53=1,0,(IF(H53=2,-5,(IF(H53=3,-10,"err")))))</f>
        <v>-5</v>
      </c>
      <c r="N53">
        <f>SUM(J53:M53)</f>
        <v>-32.5</v>
      </c>
      <c r="O53">
        <f>50+N53</f>
        <v>17.5</v>
      </c>
      <c r="P53">
        <f>100-O53</f>
        <v>82.5</v>
      </c>
    </row>
    <row r="54" spans="1:18">
      <c r="A54">
        <v>47</v>
      </c>
      <c r="B54" t="s">
        <v>97</v>
      </c>
      <c r="C54" s="8">
        <v>4</v>
      </c>
      <c r="D54">
        <v>4</v>
      </c>
      <c r="E54" s="8" t="s">
        <v>197</v>
      </c>
      <c r="F54" s="8">
        <v>5</v>
      </c>
      <c r="G54" s="8">
        <v>3.17</v>
      </c>
      <c r="H54" s="8">
        <v>2</v>
      </c>
      <c r="I54" t="s">
        <v>97</v>
      </c>
      <c r="J54">
        <f>IF(C54=1,0,(IF(C54=2,-2.5,(IF(C54=3,-5,(IF(C54=4,-7.5,(IF(C54=5,-10,"err")))))))))</f>
        <v>-7.5</v>
      </c>
      <c r="K54">
        <f>IF(D54=1,0,(IF(D54=2,-2.5,(IF(D54=3,-5,(IF(D54=4,-7.5,(IF(D54=5,-10,"err")))))))))</f>
        <v>-7.5</v>
      </c>
      <c r="L54">
        <f>IF(F54=1,0,(IF(F54=2,-2.5,(IF(F54=3,-5,(IF(F54=4,-7.5,(IF(F54=5,-10,"err")))))))))</f>
        <v>-10</v>
      </c>
      <c r="M54" s="7">
        <f>IF(H54=1,0,(IF(H54=2,-5,(IF(H54=3,-10,"err")))))</f>
        <v>-5</v>
      </c>
      <c r="N54">
        <f>SUM(J54:M54)</f>
        <v>-30</v>
      </c>
      <c r="O54">
        <f>50+N54</f>
        <v>20</v>
      </c>
      <c r="P54">
        <f>100-O54</f>
        <v>80</v>
      </c>
    </row>
    <row r="55" spans="1:18">
      <c r="A55" s="6">
        <v>16</v>
      </c>
      <c r="B55" s="16" t="s">
        <v>67</v>
      </c>
      <c r="C55" s="16"/>
      <c r="D55" s="16"/>
      <c r="E55" s="17" t="s">
        <v>199</v>
      </c>
      <c r="F55" s="17"/>
      <c r="G55" s="16">
        <v>3.28</v>
      </c>
      <c r="H55" s="17">
        <v>3</v>
      </c>
      <c r="I55" s="16" t="s">
        <v>67</v>
      </c>
      <c r="J55" s="16" t="str">
        <f>IF(C55=1,0,(IF(C55=2,-2.5,(IF(C55=3,-5,(IF(C55=4,-7.5,(IF(C55=5,-10,"err")))))))))</f>
        <v>err</v>
      </c>
      <c r="K55" s="16" t="str">
        <f>IF(D55=1,0,(IF(D55=2,-2.5,(IF(D55=3,-5,(IF(D55=4,-7.5,(IF(D55=5,-10,"err")))))))))</f>
        <v>err</v>
      </c>
      <c r="L55" s="16" t="str">
        <f>IF(F55=1,0,(IF(F55=2,-2.5,(IF(F55=3,-5,(IF(F55=4,-7.5,(IF(F55=5,-10,"err")))))))))</f>
        <v>err</v>
      </c>
      <c r="M55" s="17">
        <f>IF(H55=1,0,(IF(H55=2,-5,(IF(H55=3,-10,"err")))))</f>
        <v>-10</v>
      </c>
      <c r="N55" s="16">
        <f>SUM(J55:M55)</f>
        <v>-10</v>
      </c>
      <c r="O55" s="16">
        <f>50+N55</f>
        <v>40</v>
      </c>
      <c r="P55" s="16">
        <f>100-O55</f>
        <v>60</v>
      </c>
    </row>
    <row r="56" spans="1:18">
      <c r="A56" s="6">
        <v>20</v>
      </c>
      <c r="B56" t="s">
        <v>70</v>
      </c>
      <c r="C56" s="8">
        <v>4</v>
      </c>
      <c r="D56">
        <v>5</v>
      </c>
      <c r="E56" s="8" t="s">
        <v>197</v>
      </c>
      <c r="F56">
        <v>5</v>
      </c>
      <c r="G56">
        <v>3.18</v>
      </c>
      <c r="H56" s="8">
        <v>2</v>
      </c>
      <c r="I56" t="s">
        <v>70</v>
      </c>
      <c r="J56">
        <f>IF(C56=1,0,(IF(C56=2,-2.5,(IF(C56=3,-5,(IF(C56=4,-7.5,(IF(C56=5,-10,"err")))))))))</f>
        <v>-7.5</v>
      </c>
      <c r="K56">
        <f>IF(D56=1,0,(IF(D56=2,-2.5,(IF(D56=3,-5,(IF(D56=4,-7.5,(IF(D56=5,-10,"err")))))))))</f>
        <v>-10</v>
      </c>
      <c r="L56">
        <f>IF(F56=1,0,(IF(F56=2,-2.5,(IF(F56=3,-5,(IF(F56=4,-7.5,(IF(F56=5,-10,"err")))))))))</f>
        <v>-10</v>
      </c>
      <c r="M56" s="7">
        <f>IF(H56=1,0,(IF(H56=2,-5,(IF(H56=3,-10,"err")))))</f>
        <v>-5</v>
      </c>
      <c r="N56">
        <f>SUM(J56:M56)</f>
        <v>-32.5</v>
      </c>
      <c r="O56">
        <f>50+N56</f>
        <v>17.5</v>
      </c>
      <c r="P56">
        <f>100-O56</f>
        <v>82.5</v>
      </c>
    </row>
    <row r="57" spans="1:18">
      <c r="A57" s="6">
        <v>1</v>
      </c>
      <c r="B57" s="6" t="s">
        <v>22</v>
      </c>
      <c r="C57" s="6">
        <v>1</v>
      </c>
      <c r="D57" s="6">
        <v>3</v>
      </c>
      <c r="E57" s="6" t="s">
        <v>39</v>
      </c>
      <c r="F57" s="6">
        <v>3</v>
      </c>
      <c r="G57" s="6">
        <v>2.93</v>
      </c>
      <c r="H57" s="7">
        <v>2</v>
      </c>
      <c r="I57" s="6" t="s">
        <v>22</v>
      </c>
      <c r="J57" s="6">
        <f>IF(C57=1,0,(IF(C57=2,-2.5,(IF(C57=3,-5,(IF(C57=4,-7.5,(IF(C57=5,-10,"err")))))))))</f>
        <v>0</v>
      </c>
      <c r="K57" s="6">
        <f>IF(D57=1,0,(IF(D57=2,-2.5,(IF(D57=3,-5,(IF(D57=4,-7.5,(IF(D57=5,-10,"err")))))))))</f>
        <v>-5</v>
      </c>
      <c r="L57" s="6">
        <f>IF(F57=1,0,(IF(F57=2,-2.5,(IF(F57=3,-5,(IF(F57=4,-7.5,(IF(F57=5,-10,"err")))))))))</f>
        <v>-5</v>
      </c>
      <c r="M57" s="6">
        <f>IF(H57=1,0,(IF(H57=2,-5,(IF(H57=3,-10,"err")))))</f>
        <v>-5</v>
      </c>
      <c r="N57" s="6">
        <f>SUM(J57:M57)</f>
        <v>-15</v>
      </c>
      <c r="O57" s="6">
        <f>50+N57</f>
        <v>35</v>
      </c>
      <c r="P57" s="6">
        <f>100-O57</f>
        <v>65</v>
      </c>
      <c r="Q57" s="6"/>
      <c r="R57" s="6"/>
    </row>
    <row r="58" spans="1:18">
      <c r="A58" s="6">
        <v>12</v>
      </c>
      <c r="B58" s="6" t="s">
        <v>30</v>
      </c>
      <c r="C58" s="6">
        <v>3</v>
      </c>
      <c r="D58" s="6">
        <v>3</v>
      </c>
      <c r="E58" s="6" t="s">
        <v>49</v>
      </c>
      <c r="F58" s="6">
        <v>4</v>
      </c>
      <c r="G58" s="6">
        <v>3.14</v>
      </c>
      <c r="H58" s="7">
        <v>2</v>
      </c>
      <c r="I58" s="6" t="s">
        <v>30</v>
      </c>
      <c r="J58" s="6">
        <v>-2.5</v>
      </c>
      <c r="K58" s="6">
        <f>IF(D58=1,0,(IF(D58=2,-2.5,(IF(D58=3,-5,(IF(D58=4,-7.5,(IF(D58=5,-10,"err")))))))))</f>
        <v>-5</v>
      </c>
      <c r="L58" s="6">
        <f>IF(F58=1,0,(IF(F58=2,-2.5,(IF(F58=3,-5,(IF(F58=4,-7.5,(IF(F58=5,-10,"err")))))))))</f>
        <v>-7.5</v>
      </c>
      <c r="M58" s="6">
        <f>IF(H58=1,0,(IF(H58=2,-5,(IF(H58=3,-10,"err")))))</f>
        <v>-5</v>
      </c>
      <c r="N58" s="6">
        <f>SUM(J58:M58)</f>
        <v>-20</v>
      </c>
      <c r="O58" s="6">
        <f>50+N58</f>
        <v>30</v>
      </c>
      <c r="P58" s="6">
        <f>100-O58</f>
        <v>70</v>
      </c>
      <c r="Q58" s="6"/>
      <c r="R58" s="6"/>
    </row>
    <row r="59" spans="1:18">
      <c r="A59" s="6">
        <v>19</v>
      </c>
      <c r="B59" t="s">
        <v>69</v>
      </c>
      <c r="C59">
        <v>4</v>
      </c>
      <c r="D59">
        <v>5</v>
      </c>
      <c r="E59" s="8" t="s">
        <v>197</v>
      </c>
      <c r="F59">
        <v>5</v>
      </c>
      <c r="G59">
        <v>3.23</v>
      </c>
      <c r="H59" s="8">
        <v>3</v>
      </c>
      <c r="I59" t="s">
        <v>69</v>
      </c>
      <c r="J59">
        <f>IF(C59=1,0,(IF(C59=2,-2.5,(IF(C59=3,-5,(IF(C59=4,-7.5,(IF(C59=5,-10,"err")))))))))</f>
        <v>-7.5</v>
      </c>
      <c r="K59">
        <f>IF(D59=1,0,(IF(D59=2,-2.5,(IF(D59=3,-5,(IF(D59=4,-7.5,(IF(D59=5,-10,"err")))))))))</f>
        <v>-10</v>
      </c>
      <c r="L59">
        <f>IF(F59=1,0,(IF(F59=2,-2.5,(IF(F59=3,-5,(IF(F59=4,-7.5,(IF(F59=5,-10,"err")))))))))</f>
        <v>-10</v>
      </c>
      <c r="M59" s="7">
        <f>IF(H59=1,0,(IF(H59=2,-5,(IF(H59=3,-10,"err")))))</f>
        <v>-10</v>
      </c>
      <c r="N59">
        <f>SUM(J59:M59)</f>
        <v>-37.5</v>
      </c>
      <c r="O59">
        <f>50+N59</f>
        <v>12.5</v>
      </c>
      <c r="P59">
        <f>100-O59</f>
        <v>87.5</v>
      </c>
    </row>
    <row r="60" spans="1:18">
      <c r="A60">
        <v>76</v>
      </c>
      <c r="B60" t="s">
        <v>126</v>
      </c>
      <c r="C60" s="8">
        <v>4</v>
      </c>
      <c r="D60">
        <v>4</v>
      </c>
      <c r="E60" s="8" t="s">
        <v>197</v>
      </c>
      <c r="F60" s="8">
        <v>5</v>
      </c>
      <c r="G60">
        <v>3.34</v>
      </c>
      <c r="H60" s="8">
        <v>3</v>
      </c>
      <c r="I60" t="s">
        <v>126</v>
      </c>
      <c r="J60">
        <f>IF(C60=1,0,(IF(C60=2,-2.5,(IF(C60=3,-5,(IF(C60=4,-7.5,(IF(C60=5,-10,"err")))))))))</f>
        <v>-7.5</v>
      </c>
      <c r="K60">
        <f>IF(D60=1,0,(IF(D60=2,-2.5,(IF(D60=3,-5,(IF(D60=4,-7.5,(IF(D60=5,-10,"err")))))))))</f>
        <v>-7.5</v>
      </c>
      <c r="L60">
        <f>IF(F60=1,0,(IF(F60=2,-2.5,(IF(F60=3,-5,(IF(F60=4,-7.5,(IF(F60=5,-10,"err")))))))))</f>
        <v>-10</v>
      </c>
      <c r="M60" s="7">
        <f>IF(H60=1,0,(IF(H60=2,-5,(IF(H60=3,-10,"err")))))</f>
        <v>-10</v>
      </c>
      <c r="N60">
        <f>SUM(J60:M60)</f>
        <v>-35</v>
      </c>
      <c r="O60">
        <f>50+N60</f>
        <v>15</v>
      </c>
      <c r="P60">
        <f>100-O60</f>
        <v>85</v>
      </c>
    </row>
    <row r="61" spans="1:18">
      <c r="A61" s="11">
        <v>86</v>
      </c>
      <c r="B61" s="8" t="s">
        <v>196</v>
      </c>
      <c r="C61" s="8">
        <v>4</v>
      </c>
      <c r="D61" s="8">
        <v>5</v>
      </c>
      <c r="E61" s="8" t="s">
        <v>197</v>
      </c>
      <c r="F61" s="8">
        <v>5</v>
      </c>
      <c r="G61" s="14">
        <f>PSA!U20</f>
        <v>2.2360679774997898</v>
      </c>
      <c r="H61" s="8">
        <v>1</v>
      </c>
      <c r="I61" s="8" t="s">
        <v>196</v>
      </c>
      <c r="J61">
        <f>IF(C61=1,0,(IF(C61=2,-2.5,(IF(C61=3,-5,(IF(C61=4,-7.5,(IF(C61=5,-10,"err")))))))))</f>
        <v>-7.5</v>
      </c>
      <c r="K61" s="6">
        <f>IF(D61=1,0,(IF(D61=2,-2.5,(IF(D61=3,-5,(IF(D61=4,-7.5,(IF(D61=5,-10,"err")))))))))</f>
        <v>-10</v>
      </c>
      <c r="L61">
        <f>IF(F61=1,0,(IF(F61=2,-2.5,(IF(F61=3,-5,(IF(F61=4,-7.5,(IF(F61=5,-10,"err")))))))))</f>
        <v>-10</v>
      </c>
      <c r="M61" s="7">
        <f>IF(H61=1,0,(IF(H61=2,-5,(IF(H61=3,-10,"err")))))</f>
        <v>0</v>
      </c>
      <c r="N61">
        <f>SUM(J61:M61)</f>
        <v>-27.5</v>
      </c>
      <c r="O61">
        <f>50+N61</f>
        <v>22.5</v>
      </c>
      <c r="P61">
        <f>100-O61</f>
        <v>77.5</v>
      </c>
      <c r="Q61" s="11"/>
    </row>
    <row r="62" spans="1:18">
      <c r="A62" s="11">
        <v>87</v>
      </c>
      <c r="B62" s="8" t="s">
        <v>205</v>
      </c>
      <c r="C62" s="8">
        <v>4</v>
      </c>
      <c r="D62" s="8">
        <v>5</v>
      </c>
      <c r="E62" s="8" t="s">
        <v>197</v>
      </c>
      <c r="F62" s="8">
        <v>5</v>
      </c>
      <c r="G62" s="14">
        <f>PSA!W20</f>
        <v>2.2360679774997898</v>
      </c>
      <c r="H62" s="8">
        <v>1</v>
      </c>
      <c r="I62" s="8" t="s">
        <v>205</v>
      </c>
      <c r="J62">
        <f>IF(C62=1,0,(IF(C62=2,-2.5,(IF(C62=3,-5,(IF(C62=4,-7.5,(IF(C62=5,-10,"err")))))))))</f>
        <v>-7.5</v>
      </c>
      <c r="K62" s="6">
        <f>IF(D62=1,0,(IF(D62=2,-2.5,(IF(D62=3,-5,(IF(D62=4,-7.5,(IF(D62=5,-10,"err")))))))))</f>
        <v>-10</v>
      </c>
      <c r="L62">
        <f>IF(F62=1,0,(IF(F62=2,-2.5,(IF(F62=3,-5,(IF(F62=4,-7.5,(IF(F62=5,-10,"err")))))))))</f>
        <v>-10</v>
      </c>
      <c r="M62" s="7">
        <f>IF(H62=1,0,(IF(H62=2,-5,(IF(H62=3,-10,"err")))))</f>
        <v>0</v>
      </c>
      <c r="N62">
        <f>SUM(J62:M62)</f>
        <v>-27.5</v>
      </c>
      <c r="O62">
        <f>50+N62</f>
        <v>22.5</v>
      </c>
      <c r="P62">
        <f>100-O62</f>
        <v>77.5</v>
      </c>
      <c r="Q62" s="11"/>
    </row>
    <row r="63" spans="1:18">
      <c r="A63">
        <v>65</v>
      </c>
      <c r="B63" t="s">
        <v>115</v>
      </c>
      <c r="D63">
        <v>4</v>
      </c>
      <c r="E63" s="8" t="s">
        <v>197</v>
      </c>
      <c r="F63" s="8">
        <v>5</v>
      </c>
      <c r="G63">
        <v>3.3</v>
      </c>
      <c r="H63" s="8">
        <v>3</v>
      </c>
      <c r="I63" t="s">
        <v>115</v>
      </c>
      <c r="J63" t="str">
        <f>IF(C63=1,0,(IF(C63=2,-2.5,(IF(C63=3,-5,(IF(C63=4,-7.5,(IF(C63=5,-10,"err")))))))))</f>
        <v>err</v>
      </c>
      <c r="K63">
        <f>IF(D63=1,0,(IF(D63=2,-2.5,(IF(D63=3,-5,(IF(D63=4,-7.5,(IF(D63=5,-10,"err")))))))))</f>
        <v>-7.5</v>
      </c>
      <c r="L63">
        <f>IF(F63=1,0,(IF(F63=2,-2.5,(IF(F63=3,-5,(IF(F63=4,-7.5,(IF(F63=5,-10,"err")))))))))</f>
        <v>-10</v>
      </c>
      <c r="M63" s="7">
        <f>IF(H63=1,0,(IF(H63=2,-5,(IF(H63=3,-10,"err")))))</f>
        <v>-10</v>
      </c>
      <c r="N63">
        <f>SUM(J63:M63)</f>
        <v>-27.5</v>
      </c>
      <c r="O63">
        <f>50+N63</f>
        <v>22.5</v>
      </c>
      <c r="P63">
        <f>100-O63</f>
        <v>77.5</v>
      </c>
    </row>
    <row r="64" spans="1:18">
      <c r="A64">
        <v>43</v>
      </c>
      <c r="B64" t="s">
        <v>93</v>
      </c>
      <c r="C64" s="8">
        <v>4</v>
      </c>
      <c r="D64">
        <v>4</v>
      </c>
      <c r="E64" s="8" t="s">
        <v>197</v>
      </c>
      <c r="F64" s="8">
        <v>5</v>
      </c>
      <c r="G64">
        <v>3.37</v>
      </c>
      <c r="H64" s="8">
        <v>3</v>
      </c>
      <c r="I64" t="s">
        <v>93</v>
      </c>
      <c r="J64">
        <f>IF(C64=1,0,(IF(C64=2,-2.5,(IF(C64=3,-5,(IF(C64=4,-7.5,(IF(C64=5,-10,"err")))))))))</f>
        <v>-7.5</v>
      </c>
      <c r="K64">
        <f>IF(D64=1,0,(IF(D64=2,-2.5,(IF(D64=3,-5,(IF(D64=4,-7.5,(IF(D64=5,-10,"err")))))))))</f>
        <v>-7.5</v>
      </c>
      <c r="L64">
        <f>IF(F64=1,0,(IF(F64=2,-2.5,(IF(F64=3,-5,(IF(F64=4,-7.5,(IF(F64=5,-10,"err")))))))))</f>
        <v>-10</v>
      </c>
      <c r="M64" s="7">
        <f>IF(H64=1,0,(IF(H64=2,-5,(IF(H64=3,-10,"err")))))</f>
        <v>-10</v>
      </c>
      <c r="N64">
        <f>SUM(J64:M64)</f>
        <v>-35</v>
      </c>
      <c r="O64">
        <f>50+N64</f>
        <v>15</v>
      </c>
      <c r="P64">
        <f>100-O64</f>
        <v>85</v>
      </c>
    </row>
    <row r="65" spans="1:18">
      <c r="A65" s="11">
        <v>89</v>
      </c>
      <c r="B65" s="8" t="s">
        <v>203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8">
      <c r="A66">
        <v>69</v>
      </c>
      <c r="B66" t="s">
        <v>119</v>
      </c>
      <c r="C66" s="8">
        <v>4</v>
      </c>
      <c r="D66">
        <v>4</v>
      </c>
      <c r="E66" s="8" t="s">
        <v>197</v>
      </c>
      <c r="F66" s="8">
        <v>5</v>
      </c>
      <c r="G66">
        <v>3.51</v>
      </c>
      <c r="H66" s="8">
        <v>3</v>
      </c>
      <c r="I66" t="s">
        <v>119</v>
      </c>
      <c r="J66">
        <f>IF(C66=1,0,(IF(C66=2,-2.5,(IF(C66=3,-5,(IF(C66=4,-7.5,(IF(C66=5,-10,"err")))))))))</f>
        <v>-7.5</v>
      </c>
      <c r="K66">
        <f>IF(D66=1,0,(IF(D66=2,-2.5,(IF(D66=3,-5,(IF(D66=4,-7.5,(IF(D66=5,-10,"err")))))))))</f>
        <v>-7.5</v>
      </c>
      <c r="L66">
        <f>IF(F66=1,0,(IF(F66=2,-2.5,(IF(F66=3,-5,(IF(F66=4,-7.5,(IF(F66=5,-10,"err")))))))))</f>
        <v>-10</v>
      </c>
      <c r="M66" s="7">
        <f>IF(H66=1,0,(IF(H66=2,-5,(IF(H66=3,-10,"err")))))</f>
        <v>-10</v>
      </c>
      <c r="N66">
        <f>SUM(J66:M66)</f>
        <v>-35</v>
      </c>
      <c r="O66">
        <f>50+N66</f>
        <v>15</v>
      </c>
      <c r="P66">
        <f>100-O66</f>
        <v>85</v>
      </c>
    </row>
    <row r="67" spans="1:18">
      <c r="A67" s="6">
        <v>18</v>
      </c>
      <c r="B67" t="s">
        <v>33</v>
      </c>
      <c r="C67">
        <v>4</v>
      </c>
      <c r="D67">
        <v>5</v>
      </c>
      <c r="E67" s="8" t="s">
        <v>197</v>
      </c>
      <c r="F67">
        <v>5</v>
      </c>
      <c r="G67">
        <v>3.25</v>
      </c>
      <c r="H67" s="8">
        <v>3</v>
      </c>
      <c r="I67" t="s">
        <v>33</v>
      </c>
      <c r="J67">
        <f>IF(C67=1,0,(IF(C67=2,-2.5,(IF(C67=3,-5,(IF(C67=4,-7.5,(IF(C67=5,-10,"err")))))))))</f>
        <v>-7.5</v>
      </c>
      <c r="K67">
        <f>IF(D67=1,0,(IF(D67=2,-2.5,(IF(D67=3,-5,(IF(D67=4,-7.5,(IF(D67=5,-10,"err")))))))))</f>
        <v>-10</v>
      </c>
      <c r="L67">
        <f>IF(F67=1,0,(IF(F67=2,-2.5,(IF(F67=3,-5,(IF(F67=4,-7.5,(IF(F67=5,-10,"err")))))))))</f>
        <v>-10</v>
      </c>
      <c r="M67" s="7">
        <f>IF(H67=1,0,(IF(H67=2,-5,(IF(H67=3,-10,"err")))))</f>
        <v>-10</v>
      </c>
      <c r="N67">
        <f>SUM(J67:M67)</f>
        <v>-37.5</v>
      </c>
      <c r="O67">
        <f>50+N67</f>
        <v>12.5</v>
      </c>
      <c r="P67">
        <f>100-O67</f>
        <v>87.5</v>
      </c>
    </row>
    <row r="68" spans="1:18">
      <c r="A68">
        <v>37</v>
      </c>
      <c r="B68" t="s">
        <v>86</v>
      </c>
      <c r="C68" s="8">
        <v>4</v>
      </c>
      <c r="D68">
        <v>4</v>
      </c>
      <c r="E68" s="8" t="s">
        <v>197</v>
      </c>
      <c r="F68" s="8">
        <v>5</v>
      </c>
      <c r="G68">
        <v>3.49</v>
      </c>
      <c r="H68" s="8">
        <v>3</v>
      </c>
      <c r="I68" t="s">
        <v>86</v>
      </c>
      <c r="J68">
        <f>IF(C68=1,0,(IF(C68=2,-2.5,(IF(C68=3,-5,(IF(C68=4,-7.5,(IF(C68=5,-10,"err")))))))))</f>
        <v>-7.5</v>
      </c>
      <c r="K68">
        <f>IF(D68=1,0,(IF(D68=2,-2.5,(IF(D68=3,-5,(IF(D68=4,-7.5,(IF(D68=5,-10,"err")))))))))</f>
        <v>-7.5</v>
      </c>
      <c r="L68">
        <f>IF(F68=1,0,(IF(F68=2,-2.5,(IF(F68=3,-5,(IF(F68=4,-7.5,(IF(F68=5,-10,"err")))))))))</f>
        <v>-10</v>
      </c>
      <c r="M68" s="7">
        <f>IF(H68=1,0,(IF(H68=2,-5,(IF(H68=3,-10,"err")))))</f>
        <v>-10</v>
      </c>
      <c r="N68">
        <f>SUM(J68:M68)</f>
        <v>-35</v>
      </c>
      <c r="O68">
        <f>50+N68</f>
        <v>15</v>
      </c>
      <c r="P68">
        <f>100-O68</f>
        <v>85</v>
      </c>
    </row>
    <row r="69" spans="1:18">
      <c r="A69">
        <v>74</v>
      </c>
      <c r="B69" t="s">
        <v>124</v>
      </c>
      <c r="C69" s="8">
        <v>4</v>
      </c>
      <c r="D69">
        <v>4</v>
      </c>
      <c r="E69" s="8" t="s">
        <v>197</v>
      </c>
      <c r="F69" s="8">
        <v>5</v>
      </c>
      <c r="G69">
        <v>2.8</v>
      </c>
      <c r="H69" s="8">
        <v>2</v>
      </c>
      <c r="I69" t="s">
        <v>124</v>
      </c>
      <c r="J69">
        <f>IF(C69=1,0,(IF(C69=2,-2.5,(IF(C69=3,-5,(IF(C69=4,-7.5,(IF(C69=5,-10,"err")))))))))</f>
        <v>-7.5</v>
      </c>
      <c r="K69">
        <f>IF(D69=1,0,(IF(D69=2,-2.5,(IF(D69=3,-5,(IF(D69=4,-7.5,(IF(D69=5,-10,"err")))))))))</f>
        <v>-7.5</v>
      </c>
      <c r="L69">
        <f>IF(F69=1,0,(IF(F69=2,-2.5,(IF(F69=3,-5,(IF(F69=4,-7.5,(IF(F69=5,-10,"err")))))))))</f>
        <v>-10</v>
      </c>
      <c r="M69" s="7">
        <f>IF(H69=1,0,(IF(H69=2,-5,(IF(H69=3,-10,"err")))))</f>
        <v>-5</v>
      </c>
      <c r="N69">
        <f>SUM(J69:M69)</f>
        <v>-30</v>
      </c>
      <c r="O69">
        <f>50+N69</f>
        <v>20</v>
      </c>
      <c r="P69">
        <f>100-O69</f>
        <v>80</v>
      </c>
    </row>
    <row r="70" spans="1:18">
      <c r="A70">
        <v>73</v>
      </c>
      <c r="B70" t="s">
        <v>123</v>
      </c>
      <c r="C70" s="8">
        <v>4</v>
      </c>
      <c r="D70">
        <v>4</v>
      </c>
      <c r="E70" s="8" t="s">
        <v>197</v>
      </c>
      <c r="F70" s="8">
        <v>5</v>
      </c>
      <c r="G70">
        <v>3.07</v>
      </c>
      <c r="H70" s="8">
        <v>2</v>
      </c>
      <c r="I70" t="s">
        <v>123</v>
      </c>
      <c r="J70">
        <f>IF(C70=1,0,(IF(C70=2,-2.5,(IF(C70=3,-5,(IF(C70=4,-7.5,(IF(C70=5,-10,"err")))))))))</f>
        <v>-7.5</v>
      </c>
      <c r="K70">
        <f>IF(D70=1,0,(IF(D70=2,-2.5,(IF(D70=3,-5,(IF(D70=4,-7.5,(IF(D70=5,-10,"err")))))))))</f>
        <v>-7.5</v>
      </c>
      <c r="L70">
        <f>IF(F70=1,0,(IF(F70=2,-2.5,(IF(F70=3,-5,(IF(F70=4,-7.5,(IF(F70=5,-10,"err")))))))))</f>
        <v>-10</v>
      </c>
      <c r="M70" s="7">
        <f>IF(H70=1,0,(IF(H70=2,-5,(IF(H70=3,-10,"err")))))</f>
        <v>-5</v>
      </c>
      <c r="N70">
        <f>SUM(J70:M70)</f>
        <v>-30</v>
      </c>
      <c r="O70">
        <f>50+N70</f>
        <v>20</v>
      </c>
      <c r="P70">
        <f>100-O70</f>
        <v>80</v>
      </c>
    </row>
    <row r="71" spans="1:18">
      <c r="A71">
        <v>39</v>
      </c>
      <c r="B71" t="s">
        <v>88</v>
      </c>
      <c r="C71" s="8">
        <v>4</v>
      </c>
      <c r="D71">
        <v>4</v>
      </c>
      <c r="E71" s="8" t="s">
        <v>197</v>
      </c>
      <c r="F71" s="8">
        <v>5</v>
      </c>
      <c r="G71">
        <v>3.52</v>
      </c>
      <c r="H71" s="8">
        <v>3</v>
      </c>
      <c r="I71" t="s">
        <v>88</v>
      </c>
      <c r="J71">
        <f>IF(C71=1,0,(IF(C71=2,-2.5,(IF(C71=3,-5,(IF(C71=4,-7.5,(IF(C71=5,-10,"err")))))))))</f>
        <v>-7.5</v>
      </c>
      <c r="K71">
        <f>IF(D71=1,0,(IF(D71=2,-2.5,(IF(D71=3,-5,(IF(D71=4,-7.5,(IF(D71=5,-10,"err")))))))))</f>
        <v>-7.5</v>
      </c>
      <c r="L71">
        <f>IF(F71=1,0,(IF(F71=2,-2.5,(IF(F71=3,-5,(IF(F71=4,-7.5,(IF(F71=5,-10,"err")))))))))</f>
        <v>-10</v>
      </c>
      <c r="M71" s="7">
        <f>IF(H71=1,0,(IF(H71=2,-5,(IF(H71=3,-10,"err")))))</f>
        <v>-10</v>
      </c>
      <c r="N71">
        <f>SUM(J71:M71)</f>
        <v>-35</v>
      </c>
      <c r="O71">
        <f>50+N71</f>
        <v>15</v>
      </c>
      <c r="P71">
        <f>100-O71</f>
        <v>85</v>
      </c>
    </row>
    <row r="72" spans="1:18">
      <c r="A72">
        <v>66</v>
      </c>
      <c r="B72" t="s">
        <v>116</v>
      </c>
      <c r="C72" s="8">
        <v>5</v>
      </c>
      <c r="D72">
        <v>4</v>
      </c>
      <c r="E72" s="8" t="s">
        <v>197</v>
      </c>
      <c r="F72" s="8">
        <v>5</v>
      </c>
      <c r="G72">
        <v>2.76</v>
      </c>
      <c r="H72" s="8">
        <v>2</v>
      </c>
      <c r="I72" t="s">
        <v>116</v>
      </c>
      <c r="J72">
        <f>IF(C72=1,0,(IF(C72=2,-2.5,(IF(C72=3,-5,(IF(C72=4,-7.5,(IF(C72=5,-10,"err")))))))))</f>
        <v>-10</v>
      </c>
      <c r="K72">
        <f>IF(D72=1,0,(IF(D72=2,-2.5,(IF(D72=3,-5,(IF(D72=4,-7.5,(IF(D72=5,-10,"err")))))))))</f>
        <v>-7.5</v>
      </c>
      <c r="L72">
        <f>IF(F72=1,0,(IF(F72=2,-2.5,(IF(F72=3,-5,(IF(F72=4,-7.5,(IF(F72=5,-10,"err")))))))))</f>
        <v>-10</v>
      </c>
      <c r="M72" s="7">
        <f>IF(H72=1,0,(IF(H72=2,-5,(IF(H72=3,-10,"err")))))</f>
        <v>-5</v>
      </c>
      <c r="N72">
        <f>SUM(J72:M72)</f>
        <v>-32.5</v>
      </c>
      <c r="O72">
        <f>50+N72</f>
        <v>17.5</v>
      </c>
      <c r="P72">
        <f>100-O72</f>
        <v>82.5</v>
      </c>
    </row>
    <row r="73" spans="1:18">
      <c r="A73" s="6">
        <v>6</v>
      </c>
      <c r="B73" s="6" t="s">
        <v>27</v>
      </c>
      <c r="C73" s="6">
        <v>1</v>
      </c>
      <c r="D73" s="6">
        <v>2</v>
      </c>
      <c r="E73" s="6" t="s">
        <v>44</v>
      </c>
      <c r="F73" s="6">
        <v>4</v>
      </c>
      <c r="G73" s="6">
        <v>3.45</v>
      </c>
      <c r="H73" s="7">
        <v>3</v>
      </c>
      <c r="I73" s="6" t="s">
        <v>27</v>
      </c>
      <c r="J73" s="6">
        <f>IF(C73=1,0,(IF(C73=2,-2.5,(IF(C73=3,-5,(IF(C73=4,-7.5,(IF(C73=5,-10,"err")))))))))</f>
        <v>0</v>
      </c>
      <c r="K73" s="6">
        <f>IF(D73=1,0,(IF(D73=2,-2.5,(IF(D73=3,-5,(IF(D73=4,-7.5,(IF(D73=5,-10,"err")))))))))</f>
        <v>-2.5</v>
      </c>
      <c r="L73" s="6">
        <f>IF(F73=1,0,(IF(F73=2,-2.5,(IF(F73=3,-5,(IF(F73=4,-7.5,(IF(F73=5,-10,"err")))))))))</f>
        <v>-7.5</v>
      </c>
      <c r="M73" s="6">
        <f>IF(H73=1,0,(IF(H73=2,-5,(IF(H73=3,-10,"err")))))</f>
        <v>-10</v>
      </c>
      <c r="N73" s="6">
        <f>SUM(J73:M73)</f>
        <v>-20</v>
      </c>
      <c r="O73" s="6">
        <f>50+N73</f>
        <v>30</v>
      </c>
      <c r="P73" s="6">
        <f>100-O73</f>
        <v>70</v>
      </c>
      <c r="Q73" s="6"/>
      <c r="R73" s="6"/>
    </row>
    <row r="74" spans="1:18">
      <c r="A74">
        <v>63</v>
      </c>
      <c r="B74" t="s">
        <v>113</v>
      </c>
      <c r="C74" s="8">
        <v>5</v>
      </c>
      <c r="D74">
        <v>4</v>
      </c>
      <c r="E74" s="8" t="s">
        <v>197</v>
      </c>
      <c r="F74" s="8">
        <v>5</v>
      </c>
      <c r="G74">
        <v>3.21</v>
      </c>
      <c r="H74" s="8">
        <v>3</v>
      </c>
      <c r="I74" t="s">
        <v>113</v>
      </c>
      <c r="J74">
        <f>IF(C74=1,0,(IF(C74=2,-2.5,(IF(C74=3,-5,(IF(C74=4,-7.5,(IF(C74=5,-10,"err")))))))))</f>
        <v>-10</v>
      </c>
      <c r="K74">
        <f>IF(D74=1,0,(IF(D74=2,-2.5,(IF(D74=3,-5,(IF(D74=4,-7.5,(IF(D74=5,-10,"err")))))))))</f>
        <v>-7.5</v>
      </c>
      <c r="L74">
        <f>IF(F74=1,0,(IF(F74=2,-2.5,(IF(F74=3,-5,(IF(F74=4,-7.5,(IF(F74=5,-10,"err")))))))))</f>
        <v>-10</v>
      </c>
      <c r="M74" s="7">
        <f>IF(H74=1,0,(IF(H74=2,-5,(IF(H74=3,-10,"err")))))</f>
        <v>-10</v>
      </c>
      <c r="N74">
        <f>SUM(J74:M74)</f>
        <v>-37.5</v>
      </c>
      <c r="O74">
        <f>50+N74</f>
        <v>12.5</v>
      </c>
      <c r="P74">
        <f>100-O74</f>
        <v>87.5</v>
      </c>
    </row>
    <row r="75" spans="1:18">
      <c r="A75" s="6">
        <v>15</v>
      </c>
      <c r="B75" t="s">
        <v>38</v>
      </c>
      <c r="C75">
        <v>3</v>
      </c>
      <c r="D75">
        <v>3</v>
      </c>
      <c r="E75" t="s">
        <v>51</v>
      </c>
      <c r="F75">
        <v>5</v>
      </c>
      <c r="G75">
        <v>2.74</v>
      </c>
      <c r="H75" s="8">
        <v>2</v>
      </c>
      <c r="I75" t="s">
        <v>38</v>
      </c>
      <c r="J75">
        <f>IF(C75=1,0,(IF(C75=2,-2.5,(IF(C75=3,-5,(IF(C75=4,-7.5,(IF(C75=5,-10,"err")))))))))</f>
        <v>-5</v>
      </c>
      <c r="K75">
        <f>IF(D75=1,0,(IF(D75=2,-2.5,(IF(D75=3,-5,(IF(D75=4,-7.5,(IF(D75=5,-10,"err")))))))))</f>
        <v>-5</v>
      </c>
      <c r="L75">
        <f>IF(F75=1,0,(IF(F75=2,-2.5,(IF(F75=3,-5,(IF(F75=4,-7.5,(IF(F75=5,-10,"err")))))))))</f>
        <v>-10</v>
      </c>
      <c r="M75" s="7">
        <f>IF(H75=1,0,(IF(H75=2,-5,(IF(H75=3,-10,"err")))))</f>
        <v>-5</v>
      </c>
      <c r="N75">
        <f>SUM(J75:M75)</f>
        <v>-25</v>
      </c>
      <c r="O75">
        <f>50+N75</f>
        <v>25</v>
      </c>
      <c r="P75">
        <f>100-O75</f>
        <v>75</v>
      </c>
    </row>
    <row r="76" spans="1:18">
      <c r="A76">
        <v>29</v>
      </c>
      <c r="B76" t="s">
        <v>78</v>
      </c>
      <c r="C76" s="8">
        <v>4</v>
      </c>
      <c r="D76">
        <v>4</v>
      </c>
      <c r="E76" s="8" t="s">
        <v>199</v>
      </c>
      <c r="F76" s="8">
        <v>5</v>
      </c>
      <c r="G76">
        <v>3.42</v>
      </c>
      <c r="H76" s="8">
        <v>3</v>
      </c>
      <c r="I76" t="s">
        <v>78</v>
      </c>
      <c r="J76">
        <f>IF(C76=1,0,(IF(C76=2,-2.5,(IF(C76=3,-5,(IF(C76=4,-7.5,(IF(C76=5,-10,"err")))))))))</f>
        <v>-7.5</v>
      </c>
      <c r="K76">
        <f>IF(D76=1,0,(IF(D76=2,-2.5,(IF(D76=3,-5,(IF(D76=4,-7.5,(IF(D76=5,-10,"err")))))))))</f>
        <v>-7.5</v>
      </c>
      <c r="L76">
        <f>IF(F76=1,0,(IF(F76=2,-2.5,(IF(F76=3,-5,(IF(F76=4,-7.5,(IF(F76=5,-10,"err")))))))))</f>
        <v>-10</v>
      </c>
      <c r="M76" s="7">
        <f>IF(H76=1,0,(IF(H76=2,-5,(IF(H76=3,-10,"err")))))</f>
        <v>-10</v>
      </c>
      <c r="N76">
        <f>SUM(J76:M76)</f>
        <v>-35</v>
      </c>
      <c r="O76">
        <f>50+N76</f>
        <v>15</v>
      </c>
      <c r="P76">
        <f>100-O76</f>
        <v>85</v>
      </c>
    </row>
    <row r="77" spans="1:18">
      <c r="A77" s="6">
        <v>9</v>
      </c>
      <c r="B77" s="6" t="s">
        <v>37</v>
      </c>
      <c r="C77" s="6">
        <v>3</v>
      </c>
      <c r="D77" s="6">
        <v>3</v>
      </c>
      <c r="E77" s="6" t="s">
        <v>47</v>
      </c>
      <c r="F77" s="6">
        <v>5</v>
      </c>
      <c r="G77" s="15">
        <f>PSA!E20</f>
        <v>2.7444284933483036</v>
      </c>
      <c r="H77" s="7">
        <v>2</v>
      </c>
      <c r="I77" s="6" t="s">
        <v>37</v>
      </c>
      <c r="J77" s="6">
        <f>IF(C77=1,0,(IF(C77=2,-2.5,(IF(C77=3,-5,(IF(C77=4,-7.5,(IF(C77=5,-10,"err")))))))))</f>
        <v>-5</v>
      </c>
      <c r="K77" s="6">
        <f>IF(D77=1,0,(IF(D77=2,-2.5,(IF(D77=3,-5,(IF(D77=4,-7.5,(IF(D77=5,-10,"err")))))))))</f>
        <v>-5</v>
      </c>
      <c r="L77" s="6">
        <f>IF(F77=1,0,(IF(F77=2,-2.5,(IF(F77=3,-5,(IF(F77=4,-7.5,(IF(F77=5,-10,"err")))))))))</f>
        <v>-10</v>
      </c>
      <c r="M77" s="6">
        <f>IF(H77=1,0,(IF(H77=2,-5,(IF(H77=3,-10,"err")))))</f>
        <v>-5</v>
      </c>
      <c r="N77" s="6">
        <f>SUM(J77:M77)</f>
        <v>-25</v>
      </c>
      <c r="O77" s="6">
        <f>50+N77</f>
        <v>25</v>
      </c>
      <c r="P77" s="6">
        <f>100-O77</f>
        <v>75</v>
      </c>
      <c r="Q77" s="6"/>
      <c r="R77" s="6"/>
    </row>
    <row r="78" spans="1:18">
      <c r="A78">
        <v>25</v>
      </c>
      <c r="B78" t="s">
        <v>75</v>
      </c>
      <c r="C78" s="8">
        <v>5</v>
      </c>
      <c r="D78">
        <v>5</v>
      </c>
      <c r="E78" s="8" t="s">
        <v>197</v>
      </c>
      <c r="F78">
        <v>5</v>
      </c>
      <c r="G78">
        <v>3.3</v>
      </c>
      <c r="H78" s="8">
        <v>3</v>
      </c>
      <c r="I78" t="s">
        <v>75</v>
      </c>
      <c r="J78">
        <f>IF(C78=1,0,(IF(C78=2,-2.5,(IF(C78=3,-5,(IF(C78=4,-7.5,(IF(C78=5,-10,"err")))))))))</f>
        <v>-10</v>
      </c>
      <c r="K78">
        <f>IF(D78=1,0,(IF(D78=2,-2.5,(IF(D78=3,-5,(IF(D78=4,-7.5,(IF(D78=5,-10,"err")))))))))</f>
        <v>-10</v>
      </c>
      <c r="L78">
        <f>IF(F78=1,0,(IF(F78=2,-2.5,(IF(F78=3,-5,(IF(F78=4,-7.5,(IF(F78=5,-10,"err")))))))))</f>
        <v>-10</v>
      </c>
      <c r="M78" s="7">
        <f>IF(H78=1,0,(IF(H78=2,-5,(IF(H78=3,-10,"err")))))</f>
        <v>-10</v>
      </c>
      <c r="N78">
        <f>SUM(J78:M78)</f>
        <v>-40</v>
      </c>
      <c r="O78">
        <f>50+N78</f>
        <v>10</v>
      </c>
      <c r="P78">
        <f>100-O78</f>
        <v>90</v>
      </c>
    </row>
    <row r="79" spans="1:18">
      <c r="A79">
        <v>60</v>
      </c>
      <c r="B79" t="s">
        <v>110</v>
      </c>
      <c r="C79" s="8">
        <v>4</v>
      </c>
      <c r="D79">
        <v>4</v>
      </c>
      <c r="E79" s="8" t="s">
        <v>197</v>
      </c>
      <c r="F79" s="8">
        <v>5</v>
      </c>
      <c r="G79">
        <v>2.83</v>
      </c>
      <c r="H79" s="8">
        <v>2</v>
      </c>
      <c r="I79" t="s">
        <v>110</v>
      </c>
      <c r="J79">
        <f>IF(C79=1,0,(IF(C79=2,-2.5,(IF(C79=3,-5,(IF(C79=4,-7.5,(IF(C79=5,-10,"err")))))))))</f>
        <v>-7.5</v>
      </c>
      <c r="K79">
        <f>IF(D79=1,0,(IF(D79=2,-2.5,(IF(D79=3,-5,(IF(D79=4,-7.5,(IF(D79=5,-10,"err")))))))))</f>
        <v>-7.5</v>
      </c>
      <c r="L79">
        <f>IF(F79=1,0,(IF(F79=2,-2.5,(IF(F79=3,-5,(IF(F79=4,-7.5,(IF(F79=5,-10,"err")))))))))</f>
        <v>-10</v>
      </c>
      <c r="M79" s="7">
        <f>IF(H79=1,0,(IF(H79=2,-5,(IF(H79=3,-10,"err")))))</f>
        <v>-5</v>
      </c>
      <c r="N79">
        <f>SUM(J79:M79)</f>
        <v>-30</v>
      </c>
      <c r="O79">
        <f>50+N79</f>
        <v>20</v>
      </c>
      <c r="P79">
        <f>100-O79</f>
        <v>80</v>
      </c>
    </row>
    <row r="80" spans="1:18">
      <c r="A80" s="6">
        <v>2</v>
      </c>
      <c r="B80" s="6" t="s">
        <v>23</v>
      </c>
      <c r="C80" s="6">
        <v>3</v>
      </c>
      <c r="D80" s="6">
        <v>3</v>
      </c>
      <c r="E80" s="6" t="s">
        <v>40</v>
      </c>
      <c r="F80" s="6">
        <v>5</v>
      </c>
      <c r="G80" s="6">
        <v>3.14</v>
      </c>
      <c r="H80" s="7">
        <v>2</v>
      </c>
      <c r="I80" s="6" t="s">
        <v>23</v>
      </c>
      <c r="J80" s="6">
        <f>IF(C80=1,0,(IF(C80=2,-2.5,(IF(C80=3,-5,(IF(C80=4,-7.5,(IF(C80=5,-10,"err")))))))))</f>
        <v>-5</v>
      </c>
      <c r="K80" s="6">
        <f>IF(D80=1,0,(IF(D80=2,-2.5,(IF(D80=3,-5,(IF(D80=4,-7.5,(IF(D80=5,-10,"err")))))))))</f>
        <v>-5</v>
      </c>
      <c r="L80" s="6">
        <f>IF(F80=1,0,(IF(F80=2,-2.5,(IF(F80=3,-5,(IF(F80=4,-7.5,(IF(F80=5,-10,"err")))))))))</f>
        <v>-10</v>
      </c>
      <c r="M80" s="6">
        <f>IF(H80=1,0,(IF(H80=2,-5,(IF(H80=3,-10,"err")))))</f>
        <v>-5</v>
      </c>
      <c r="N80" s="6">
        <f>SUM(J80:M80)</f>
        <v>-25</v>
      </c>
      <c r="O80" s="6">
        <f>50+N80</f>
        <v>25</v>
      </c>
      <c r="P80" s="6">
        <f>100-O80</f>
        <v>75</v>
      </c>
      <c r="Q80" s="6"/>
      <c r="R80" s="6"/>
    </row>
    <row r="81" spans="1:18">
      <c r="A81">
        <v>81</v>
      </c>
      <c r="B81" s="8" t="s">
        <v>191</v>
      </c>
      <c r="C81" s="7">
        <v>4</v>
      </c>
      <c r="D81" s="7">
        <v>5</v>
      </c>
      <c r="E81" s="7" t="s">
        <v>197</v>
      </c>
      <c r="F81" s="7">
        <v>5</v>
      </c>
      <c r="G81" s="15">
        <f>PSA!M20</f>
        <v>3.1351874760856138</v>
      </c>
      <c r="H81" s="7">
        <v>2</v>
      </c>
      <c r="I81" s="8" t="s">
        <v>191</v>
      </c>
      <c r="J81">
        <f>IF(C81=1,0,(IF(C81=2,-2.5,(IF(C81=3,-5,(IF(C81=4,-7.5,(IF(C81=5,-10,"err")))))))))</f>
        <v>-7.5</v>
      </c>
      <c r="K81" s="6">
        <f>IF(D81=1,0,(IF(D81=2,-2.5,(IF(D81=3,-5,(IF(D81=4,-7.5,(IF(D81=5,-10,"err")))))))))</f>
        <v>-10</v>
      </c>
      <c r="L81">
        <f>IF(F81=1,0,(IF(F81=2,-2.5,(IF(F81=3,-5,(IF(F81=4,-7.5,(IF(F81=5,-10,"err")))))))))</f>
        <v>-10</v>
      </c>
      <c r="M81" s="7">
        <f>IF(H81=1,0,(IF(H81=2,-5,(IF(H81=3,-10,"err")))))</f>
        <v>-5</v>
      </c>
      <c r="N81">
        <f>SUM(J81:M81)</f>
        <v>-32.5</v>
      </c>
      <c r="O81">
        <f>50+N81</f>
        <v>17.5</v>
      </c>
      <c r="P81">
        <f>100-O81</f>
        <v>82.5</v>
      </c>
    </row>
    <row r="82" spans="1:18">
      <c r="A82">
        <v>28</v>
      </c>
      <c r="B82" t="s">
        <v>77</v>
      </c>
      <c r="C82" s="8">
        <v>4</v>
      </c>
      <c r="D82">
        <v>5</v>
      </c>
      <c r="E82" s="8" t="s">
        <v>199</v>
      </c>
      <c r="F82" s="8">
        <v>5</v>
      </c>
      <c r="G82">
        <v>3.83</v>
      </c>
      <c r="H82" s="8">
        <v>3</v>
      </c>
      <c r="I82" t="s">
        <v>77</v>
      </c>
      <c r="J82">
        <f>IF(C82=1,0,(IF(C82=2,-2.5,(IF(C82=3,-5,(IF(C82=4,-7.5,(IF(C82=5,-10,"err")))))))))</f>
        <v>-7.5</v>
      </c>
      <c r="K82">
        <f>IF(D82=1,0,(IF(D82=2,-2.5,(IF(D82=3,-5,(IF(D82=4,-7.5,(IF(D82=5,-10,"err")))))))))</f>
        <v>-10</v>
      </c>
      <c r="L82">
        <f>IF(F82=1,0,(IF(F82=2,-2.5,(IF(F82=3,-5,(IF(F82=4,-7.5,(IF(F82=5,-10,"err")))))))))</f>
        <v>-10</v>
      </c>
      <c r="M82" s="7">
        <f>IF(H82=1,0,(IF(H82=2,-5,(IF(H82=3,-10,"err")))))</f>
        <v>-10</v>
      </c>
      <c r="N82">
        <f>SUM(J82:M82)</f>
        <v>-37.5</v>
      </c>
      <c r="O82">
        <f>50+N82</f>
        <v>12.5</v>
      </c>
      <c r="P82">
        <f>100-O82</f>
        <v>87.5</v>
      </c>
    </row>
    <row r="83" spans="1:18">
      <c r="A83">
        <v>56</v>
      </c>
      <c r="B83" t="s">
        <v>106</v>
      </c>
      <c r="C83" s="8">
        <v>4</v>
      </c>
      <c r="D83">
        <v>4</v>
      </c>
      <c r="E83" s="8" t="s">
        <v>201</v>
      </c>
      <c r="F83" s="8">
        <v>5</v>
      </c>
      <c r="G83">
        <v>2.78</v>
      </c>
      <c r="H83" s="8">
        <v>2</v>
      </c>
      <c r="I83" t="s">
        <v>106</v>
      </c>
      <c r="J83">
        <f>IF(C83=1,0,(IF(C83=2,-2.5,(IF(C83=3,-5,(IF(C83=4,-7.5,(IF(C83=5,-10,"err")))))))))</f>
        <v>-7.5</v>
      </c>
      <c r="K83">
        <f>IF(D83=1,0,(IF(D83=2,-2.5,(IF(D83=3,-5,(IF(D83=4,-7.5,(IF(D83=5,-10,"err")))))))))</f>
        <v>-7.5</v>
      </c>
      <c r="L83">
        <f>IF(F83=1,0,(IF(F83=2,-2.5,(IF(F83=3,-5,(IF(F83=4,-7.5,(IF(F83=5,-10,"err")))))))))</f>
        <v>-10</v>
      </c>
      <c r="M83" s="7">
        <f>IF(H83=1,0,(IF(H83=2,-5,(IF(H83=3,-10,"err")))))</f>
        <v>-5</v>
      </c>
      <c r="N83">
        <f>SUM(J83:M83)</f>
        <v>-30</v>
      </c>
      <c r="O83">
        <f>50+N83</f>
        <v>20</v>
      </c>
      <c r="P83">
        <f>100-O83</f>
        <v>80</v>
      </c>
    </row>
    <row r="84" spans="1:18">
      <c r="A84">
        <v>83</v>
      </c>
      <c r="B84" s="8" t="s">
        <v>193</v>
      </c>
      <c r="C84" s="9">
        <v>4</v>
      </c>
      <c r="D84" s="8">
        <v>5</v>
      </c>
      <c r="E84" s="8" t="s">
        <v>197</v>
      </c>
      <c r="F84" s="8">
        <v>5</v>
      </c>
      <c r="G84" s="14">
        <f>PSA!Q20</f>
        <v>2.462214450449026</v>
      </c>
      <c r="H84" s="8">
        <v>1</v>
      </c>
      <c r="I84" s="8" t="s">
        <v>193</v>
      </c>
      <c r="J84">
        <f>IF(C84=1,0,(IF(C84=2,-2.5,(IF(C84=3,-5,(IF(C84=4,-7.5,(IF(C84=5,-10,"err")))))))))</f>
        <v>-7.5</v>
      </c>
      <c r="K84" s="6">
        <f>IF(D84=1,0,(IF(D84=2,-2.5,(IF(D84=3,-5,(IF(D84=4,-7.5,(IF(D84=5,-10,"err")))))))))</f>
        <v>-10</v>
      </c>
      <c r="L84">
        <f>IF(F84=1,0,(IF(F84=2,-2.5,(IF(F84=3,-5,(IF(F84=4,-7.5,(IF(F84=5,-10,"err")))))))))</f>
        <v>-10</v>
      </c>
      <c r="M84" s="7">
        <f>IF(H84=1,0,(IF(H84=2,-5,(IF(H84=3,-10,"err")))))</f>
        <v>0</v>
      </c>
      <c r="N84">
        <f>SUM(J84:M84)</f>
        <v>-27.5</v>
      </c>
      <c r="O84">
        <f>50+N84</f>
        <v>22.5</v>
      </c>
      <c r="P84">
        <f>100-O84</f>
        <v>77.5</v>
      </c>
    </row>
    <row r="85" spans="1:18">
      <c r="A85">
        <v>70</v>
      </c>
      <c r="B85" t="s">
        <v>120</v>
      </c>
      <c r="C85" s="8">
        <v>4</v>
      </c>
      <c r="D85">
        <v>4</v>
      </c>
      <c r="E85" s="8" t="s">
        <v>197</v>
      </c>
      <c r="F85" s="8">
        <v>5</v>
      </c>
      <c r="G85">
        <v>3.51</v>
      </c>
      <c r="H85" s="8">
        <v>3</v>
      </c>
      <c r="I85" t="s">
        <v>120</v>
      </c>
      <c r="J85">
        <f>IF(C85=1,0,(IF(C85=2,-2.5,(IF(C85=3,-5,(IF(C85=4,-7.5,(IF(C85=5,-10,"err")))))))))</f>
        <v>-7.5</v>
      </c>
      <c r="K85">
        <f>IF(D85=1,0,(IF(D85=2,-2.5,(IF(D85=3,-5,(IF(D85=4,-7.5,(IF(D85=5,-10,"err")))))))))</f>
        <v>-7.5</v>
      </c>
      <c r="L85">
        <f>IF(F85=1,0,(IF(F85=2,-2.5,(IF(F85=3,-5,(IF(F85=4,-7.5,(IF(F85=5,-10,"err")))))))))</f>
        <v>-10</v>
      </c>
      <c r="M85" s="7">
        <f>IF(H85=1,0,(IF(H85=2,-5,(IF(H85=3,-10,"err")))))</f>
        <v>-10</v>
      </c>
      <c r="N85">
        <f>SUM(J85:M85)</f>
        <v>-35</v>
      </c>
      <c r="O85">
        <f>50+N85</f>
        <v>15</v>
      </c>
      <c r="P85">
        <f>100-O85</f>
        <v>85</v>
      </c>
    </row>
    <row r="86" spans="1:18">
      <c r="A86">
        <v>31</v>
      </c>
      <c r="B86" t="s">
        <v>80</v>
      </c>
      <c r="C86" s="8">
        <v>5</v>
      </c>
      <c r="D86">
        <v>4</v>
      </c>
      <c r="E86" s="8" t="s">
        <v>200</v>
      </c>
      <c r="F86" s="8">
        <v>5</v>
      </c>
      <c r="G86">
        <v>3.64</v>
      </c>
      <c r="H86" s="8">
        <v>3</v>
      </c>
      <c r="I86" t="s">
        <v>80</v>
      </c>
      <c r="J86">
        <f>IF(C86=1,0,(IF(C86=2,-2.5,(IF(C86=3,-5,(IF(C86=4,-7.5,(IF(C86=5,-10,"err")))))))))</f>
        <v>-10</v>
      </c>
      <c r="K86">
        <f>IF(D86=1,0,(IF(D86=2,-2.5,(IF(D86=3,-5,(IF(D86=4,-7.5,(IF(D86=5,-10,"err")))))))))</f>
        <v>-7.5</v>
      </c>
      <c r="L86">
        <f>IF(F86=1,0,(IF(F86=2,-2.5,(IF(F86=3,-5,(IF(F86=4,-7.5,(IF(F86=5,-10,"err")))))))))</f>
        <v>-10</v>
      </c>
      <c r="M86" s="7">
        <f>IF(H86=1,0,(IF(H86=2,-5,(IF(H86=3,-10,"err")))))</f>
        <v>-10</v>
      </c>
      <c r="N86">
        <f>SUM(J86:M86)</f>
        <v>-37.5</v>
      </c>
      <c r="O86">
        <f>50+N86</f>
        <v>12.5</v>
      </c>
      <c r="P86">
        <f>100-O86</f>
        <v>87.5</v>
      </c>
    </row>
    <row r="87" spans="1:18">
      <c r="A87">
        <v>55</v>
      </c>
      <c r="B87" t="s">
        <v>105</v>
      </c>
      <c r="C87" s="8">
        <v>4</v>
      </c>
      <c r="D87">
        <v>4</v>
      </c>
      <c r="E87" s="8" t="s">
        <v>197</v>
      </c>
      <c r="F87" s="8">
        <v>5</v>
      </c>
      <c r="G87">
        <v>3.12</v>
      </c>
      <c r="H87" s="8">
        <v>2</v>
      </c>
      <c r="I87" t="s">
        <v>105</v>
      </c>
      <c r="J87">
        <f>IF(C87=1,0,(IF(C87=2,-2.5,(IF(C87=3,-5,(IF(C87=4,-7.5,(IF(C87=5,-10,"err")))))))))</f>
        <v>-7.5</v>
      </c>
      <c r="K87">
        <f>IF(D87=1,0,(IF(D87=2,-2.5,(IF(D87=3,-5,(IF(D87=4,-7.5,(IF(D87=5,-10,"err")))))))))</f>
        <v>-7.5</v>
      </c>
      <c r="L87">
        <f>IF(F87=1,0,(IF(F87=2,-2.5,(IF(F87=3,-5,(IF(F87=4,-7.5,(IF(F87=5,-10,"err")))))))))</f>
        <v>-10</v>
      </c>
      <c r="M87" s="7">
        <f>IF(H87=1,0,(IF(H87=2,-5,(IF(H87=3,-10,"err")))))</f>
        <v>-5</v>
      </c>
      <c r="N87">
        <f>SUM(J87:M87)</f>
        <v>-30</v>
      </c>
      <c r="O87">
        <f>50+N87</f>
        <v>20</v>
      </c>
      <c r="P87">
        <f>100-O87</f>
        <v>80</v>
      </c>
    </row>
    <row r="88" spans="1:18">
      <c r="A88">
        <v>27</v>
      </c>
      <c r="B88" t="s">
        <v>34</v>
      </c>
      <c r="C88" s="8">
        <v>4</v>
      </c>
      <c r="D88">
        <v>5</v>
      </c>
      <c r="E88" s="8" t="s">
        <v>200</v>
      </c>
      <c r="F88" s="8">
        <v>5</v>
      </c>
      <c r="G88">
        <v>3.52</v>
      </c>
      <c r="H88" s="8">
        <v>3</v>
      </c>
      <c r="I88" t="s">
        <v>34</v>
      </c>
      <c r="J88">
        <f>IF(C88=1,0,(IF(C88=2,-2.5,(IF(C88=3,-5,(IF(C88=4,-7.5,(IF(C88=5,-10,"err")))))))))</f>
        <v>-7.5</v>
      </c>
      <c r="K88">
        <f>IF(D88=1,0,(IF(D88=2,-2.5,(IF(D88=3,-5,(IF(D88=4,-7.5,(IF(D88=5,-10,"err")))))))))</f>
        <v>-10</v>
      </c>
      <c r="L88">
        <f>IF(F88=1,0,(IF(F88=2,-2.5,(IF(F88=3,-5,(IF(F88=4,-7.5,(IF(F88=5,-10,"err")))))))))</f>
        <v>-10</v>
      </c>
      <c r="M88" s="7">
        <f>IF(H88=1,0,(IF(H88=2,-5,(IF(H88=3,-10,"err")))))</f>
        <v>-10</v>
      </c>
      <c r="N88">
        <f>SUM(J88:M88)</f>
        <v>-37.5</v>
      </c>
      <c r="O88">
        <f>50+N88</f>
        <v>12.5</v>
      </c>
      <c r="P88">
        <f>100-O88</f>
        <v>87.5</v>
      </c>
    </row>
    <row r="89" spans="1:18">
      <c r="A89" s="6">
        <v>22</v>
      </c>
      <c r="B89" t="s">
        <v>72</v>
      </c>
      <c r="C89" s="8">
        <v>4</v>
      </c>
      <c r="D89">
        <v>5</v>
      </c>
      <c r="E89" s="8" t="s">
        <v>197</v>
      </c>
      <c r="F89">
        <v>5</v>
      </c>
      <c r="G89">
        <v>3.39</v>
      </c>
      <c r="H89" s="8">
        <v>3</v>
      </c>
      <c r="I89" t="s">
        <v>72</v>
      </c>
      <c r="J89">
        <f>IF(C89=1,0,(IF(C89=2,-2.5,(IF(C89=3,-5,(IF(C89=4,-7.5,(IF(C89=5,-10,"err")))))))))</f>
        <v>-7.5</v>
      </c>
      <c r="K89">
        <f>IF(D89=1,0,(IF(D89=2,-2.5,(IF(D89=3,-5,(IF(D89=4,-7.5,(IF(D89=5,-10,"err")))))))))</f>
        <v>-10</v>
      </c>
      <c r="L89">
        <f>IF(F89=1,0,(IF(F89=2,-2.5,(IF(F89=3,-5,(IF(F89=4,-7.5,(IF(F89=5,-10,"err")))))))))</f>
        <v>-10</v>
      </c>
      <c r="M89" s="7">
        <f>IF(H89=1,0,(IF(H89=2,-5,(IF(H89=3,-10,"err")))))</f>
        <v>-10</v>
      </c>
      <c r="N89">
        <f>SUM(J89:M89)</f>
        <v>-37.5</v>
      </c>
      <c r="O89">
        <f>50+N89</f>
        <v>12.5</v>
      </c>
      <c r="P89">
        <f>100-O89</f>
        <v>87.5</v>
      </c>
    </row>
    <row r="90" spans="1:18">
      <c r="A90">
        <v>24</v>
      </c>
      <c r="B90" t="s">
        <v>74</v>
      </c>
      <c r="C90" s="8">
        <v>4</v>
      </c>
      <c r="D90">
        <v>5</v>
      </c>
      <c r="E90" s="8" t="s">
        <v>197</v>
      </c>
      <c r="F90">
        <v>5</v>
      </c>
      <c r="G90">
        <v>3.2</v>
      </c>
      <c r="H90" s="8">
        <v>3</v>
      </c>
      <c r="I90" t="s">
        <v>74</v>
      </c>
      <c r="J90">
        <f>IF(C90=1,0,(IF(C90=2,-2.5,(IF(C90=3,-5,(IF(C90=4,-7.5,(IF(C90=5,-10,"err")))))))))</f>
        <v>-7.5</v>
      </c>
      <c r="K90">
        <f>IF(D90=1,0,(IF(D90=2,-2.5,(IF(D90=3,-5,(IF(D90=4,-7.5,(IF(D90=5,-10,"err")))))))))</f>
        <v>-10</v>
      </c>
      <c r="L90">
        <f>IF(F90=1,0,(IF(F90=2,-2.5,(IF(F90=3,-5,(IF(F90=4,-7.5,(IF(F90=5,-10,"err")))))))))</f>
        <v>-10</v>
      </c>
      <c r="M90" s="7">
        <f>IF(H90=1,0,(IF(H90=2,-5,(IF(H90=3,-10,"err")))))</f>
        <v>-10</v>
      </c>
      <c r="N90">
        <f>SUM(J90:M90)</f>
        <v>-37.5</v>
      </c>
      <c r="O90">
        <f>50+N90</f>
        <v>12.5</v>
      </c>
      <c r="P90">
        <f>100-O90</f>
        <v>87.5</v>
      </c>
    </row>
    <row r="91" spans="1:18">
      <c r="A91" s="6">
        <v>4</v>
      </c>
      <c r="B91" s="6" t="s">
        <v>25</v>
      </c>
      <c r="C91" s="6">
        <v>1</v>
      </c>
      <c r="D91" s="6">
        <v>3</v>
      </c>
      <c r="E91" s="6" t="s">
        <v>42</v>
      </c>
      <c r="F91" s="6">
        <v>2</v>
      </c>
      <c r="G91" s="6">
        <v>2.84</v>
      </c>
      <c r="H91" s="7">
        <v>2</v>
      </c>
      <c r="I91" s="6" t="s">
        <v>25</v>
      </c>
      <c r="J91" s="6">
        <f>IF(C91=1,0,(IF(C91=2,-2.5,(IF(C91=3,-5,(IF(C91=4,-7.5,(IF(C91=5,-10,"err")))))))))</f>
        <v>0</v>
      </c>
      <c r="K91" s="6">
        <f>IF(D91=1,0,(IF(D91=2,-2.5,(IF(D91=3,-5,(IF(D91=4,-7.5,(IF(D91=5,-10,"err")))))))))</f>
        <v>-5</v>
      </c>
      <c r="L91" s="6">
        <f>IF(F91=1,0,(IF(F91=2,-2.5,(IF(F91=3,-5,(IF(F91=4,-7.5,(IF(F91=5,-10,"err")))))))))</f>
        <v>-2.5</v>
      </c>
      <c r="M91" s="6">
        <f>IF(H91=1,0,(IF(H91=2,-5,(IF(H91=3,-10,"err")))))</f>
        <v>-5</v>
      </c>
      <c r="N91" s="6">
        <f>SUM(J91:M91)</f>
        <v>-12.5</v>
      </c>
      <c r="O91" s="6">
        <f>50+N91</f>
        <v>37.5</v>
      </c>
      <c r="P91" s="6">
        <f>100-O91</f>
        <v>62.5</v>
      </c>
      <c r="Q91" s="6"/>
      <c r="R91" s="6"/>
    </row>
    <row r="92" spans="1:18">
      <c r="A92" s="6"/>
      <c r="G92" s="8"/>
      <c r="M92" s="7"/>
    </row>
    <row r="93" spans="1:18">
      <c r="E93" s="8"/>
      <c r="M93" s="7"/>
    </row>
    <row r="94" spans="1:18">
      <c r="E94" s="8"/>
      <c r="M94" s="7"/>
    </row>
    <row r="95" spans="1:18">
      <c r="E95" s="8"/>
      <c r="F95" s="8"/>
      <c r="M95" s="7"/>
    </row>
    <row r="96" spans="1:18">
      <c r="E96" s="8"/>
      <c r="H96" s="8"/>
      <c r="M96" s="7"/>
    </row>
    <row r="97" spans="1:17">
      <c r="E97" s="8"/>
      <c r="H97" s="8"/>
      <c r="M97" s="7"/>
    </row>
    <row r="98" spans="1:17">
      <c r="E98" s="8"/>
      <c r="F98" s="8"/>
      <c r="H98" s="8"/>
      <c r="M98" s="7"/>
    </row>
    <row r="99" spans="1:17">
      <c r="E99" s="8"/>
      <c r="F99" s="8"/>
      <c r="H99" s="8"/>
      <c r="M99" s="7"/>
    </row>
    <row r="100" spans="1:17">
      <c r="E100" s="8"/>
      <c r="F100" s="8"/>
      <c r="H100" s="8"/>
      <c r="M100" s="7"/>
    </row>
    <row r="101" spans="1:17">
      <c r="E101" s="8"/>
      <c r="F101" s="8"/>
      <c r="H101" s="8"/>
      <c r="M101" s="7"/>
    </row>
    <row r="102" spans="1:17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</sheetData>
  <sortState ref="A3:R101">
    <sortCondition ref="B3:B101"/>
  </sortState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pane xSplit="5880" ySplit="885" activePane="bottomLeft"/>
      <selection activeCell="V46" sqref="V46"/>
      <selection pane="topRight" activeCell="N1" sqref="N1"/>
      <selection pane="bottomLeft" activeCell="B27" sqref="B27"/>
      <selection pane="bottomRight" activeCell="B20" sqref="B20"/>
    </sheetView>
  </sheetViews>
  <sheetFormatPr defaultRowHeight="15"/>
  <cols>
    <col min="1" max="1" width="15.5703125" bestFit="1" customWidth="1"/>
    <col min="2" max="2" width="16" customWidth="1"/>
    <col min="3" max="3" width="20.7109375" customWidth="1"/>
    <col min="4" max="4" width="43.42578125" customWidth="1"/>
    <col min="5" max="5" width="5.7109375" bestFit="1" customWidth="1"/>
    <col min="6" max="6" width="24.85546875" bestFit="1" customWidth="1"/>
    <col min="7" max="7" width="7.7109375" bestFit="1" customWidth="1"/>
    <col min="8" max="8" width="14" bestFit="1" customWidth="1"/>
    <col min="9" max="9" width="10.85546875" customWidth="1"/>
    <col min="10" max="10" width="14" bestFit="1" customWidth="1"/>
    <col min="11" max="11" width="7.85546875" customWidth="1"/>
    <col min="12" max="12" width="26.28515625" bestFit="1" customWidth="1"/>
    <col min="13" max="13" width="7.7109375" bestFit="1" customWidth="1"/>
    <col min="14" max="14" width="22.140625" bestFit="1" customWidth="1"/>
    <col min="15" max="15" width="11.28515625" customWidth="1"/>
    <col min="16" max="16" width="24.7109375" bestFit="1" customWidth="1"/>
    <col min="17" max="17" width="5.7109375" bestFit="1" customWidth="1"/>
    <col min="18" max="18" width="24.85546875" bestFit="1" customWidth="1"/>
    <col min="19" max="19" width="7.7109375" bestFit="1" customWidth="1"/>
    <col min="20" max="20" width="24.42578125" bestFit="1" customWidth="1"/>
    <col min="21" max="21" width="7.7109375" bestFit="1" customWidth="1"/>
    <col min="22" max="22" width="24.85546875" bestFit="1" customWidth="1"/>
    <col min="23" max="23" width="7.7109375" bestFit="1" customWidth="1"/>
    <col min="24" max="24" width="5.28515625" bestFit="1" customWidth="1"/>
    <col min="25" max="25" width="10.140625" bestFit="1" customWidth="1"/>
  </cols>
  <sheetData>
    <row r="1" spans="1:25">
      <c r="A1" t="s">
        <v>204</v>
      </c>
      <c r="N1" s="13"/>
    </row>
    <row r="2" spans="1:25">
      <c r="A2" t="s">
        <v>235</v>
      </c>
      <c r="B2" s="8"/>
      <c r="C2" s="8"/>
      <c r="D2" s="6" t="s">
        <v>236</v>
      </c>
      <c r="E2" t="s">
        <v>234</v>
      </c>
      <c r="F2" t="s">
        <v>188</v>
      </c>
      <c r="G2" t="s">
        <v>234</v>
      </c>
      <c r="H2" t="s">
        <v>189</v>
      </c>
      <c r="I2" t="s">
        <v>234</v>
      </c>
      <c r="J2" t="s">
        <v>212</v>
      </c>
      <c r="K2" t="s">
        <v>234</v>
      </c>
      <c r="L2" t="s">
        <v>191</v>
      </c>
      <c r="M2" t="s">
        <v>234</v>
      </c>
      <c r="N2" t="s">
        <v>192</v>
      </c>
      <c r="O2" t="s">
        <v>234</v>
      </c>
      <c r="P2" t="s">
        <v>193</v>
      </c>
      <c r="Q2" t="s">
        <v>234</v>
      </c>
      <c r="R2" t="s">
        <v>195</v>
      </c>
      <c r="S2" t="s">
        <v>234</v>
      </c>
      <c r="T2" t="s">
        <v>196</v>
      </c>
      <c r="U2" t="s">
        <v>234</v>
      </c>
      <c r="V2" t="s">
        <v>205</v>
      </c>
      <c r="W2" t="s">
        <v>234</v>
      </c>
      <c r="X2" t="s">
        <v>202</v>
      </c>
      <c r="Y2" t="s">
        <v>203</v>
      </c>
    </row>
    <row r="3" spans="1:25">
      <c r="A3" t="s">
        <v>213</v>
      </c>
      <c r="C3" t="s">
        <v>206</v>
      </c>
      <c r="D3" t="s">
        <v>240</v>
      </c>
      <c r="E3">
        <v>2</v>
      </c>
      <c r="F3" t="s">
        <v>237</v>
      </c>
      <c r="G3">
        <v>3</v>
      </c>
      <c r="H3" t="s">
        <v>237</v>
      </c>
      <c r="I3">
        <v>3</v>
      </c>
      <c r="J3" t="s">
        <v>261</v>
      </c>
      <c r="K3">
        <v>1</v>
      </c>
      <c r="L3" t="s">
        <v>232</v>
      </c>
      <c r="M3">
        <v>1</v>
      </c>
      <c r="N3" t="s">
        <v>244</v>
      </c>
      <c r="O3">
        <v>3</v>
      </c>
      <c r="P3" t="s">
        <v>232</v>
      </c>
      <c r="Q3">
        <v>1</v>
      </c>
      <c r="R3" t="s">
        <v>232</v>
      </c>
      <c r="S3">
        <v>1</v>
      </c>
      <c r="T3" t="s">
        <v>232</v>
      </c>
      <c r="U3">
        <v>1</v>
      </c>
      <c r="V3" t="s">
        <v>232</v>
      </c>
      <c r="W3">
        <v>1</v>
      </c>
    </row>
    <row r="4" spans="1:25">
      <c r="C4" t="s">
        <v>207</v>
      </c>
      <c r="D4" t="s">
        <v>241</v>
      </c>
      <c r="E4">
        <v>1</v>
      </c>
      <c r="F4" t="s">
        <v>246</v>
      </c>
      <c r="G4">
        <v>2</v>
      </c>
      <c r="H4" t="s">
        <v>251</v>
      </c>
      <c r="I4">
        <v>2</v>
      </c>
      <c r="J4" t="s">
        <v>256</v>
      </c>
      <c r="K4">
        <v>2</v>
      </c>
      <c r="L4" t="s">
        <v>233</v>
      </c>
      <c r="M4">
        <v>3</v>
      </c>
      <c r="N4" t="s">
        <v>244</v>
      </c>
      <c r="O4">
        <v>3</v>
      </c>
      <c r="P4" t="s">
        <v>232</v>
      </c>
      <c r="Q4">
        <v>1</v>
      </c>
      <c r="R4" t="s">
        <v>232</v>
      </c>
      <c r="S4">
        <v>1</v>
      </c>
      <c r="T4" t="s">
        <v>232</v>
      </c>
      <c r="U4">
        <v>1</v>
      </c>
      <c r="V4" t="s">
        <v>232</v>
      </c>
      <c r="W4">
        <v>1</v>
      </c>
    </row>
    <row r="5" spans="1:25">
      <c r="C5" t="s">
        <v>208</v>
      </c>
      <c r="D5" t="s">
        <v>238</v>
      </c>
      <c r="E5">
        <v>2</v>
      </c>
      <c r="F5" t="s">
        <v>237</v>
      </c>
      <c r="G5">
        <v>3</v>
      </c>
      <c r="H5" t="s">
        <v>252</v>
      </c>
      <c r="I5">
        <v>2</v>
      </c>
      <c r="J5" t="s">
        <v>257</v>
      </c>
      <c r="K5">
        <v>1</v>
      </c>
      <c r="L5" t="s">
        <v>262</v>
      </c>
      <c r="M5">
        <v>1</v>
      </c>
      <c r="N5" t="s">
        <v>244</v>
      </c>
      <c r="O5">
        <v>3</v>
      </c>
      <c r="P5" t="s">
        <v>232</v>
      </c>
      <c r="Q5">
        <v>1</v>
      </c>
      <c r="R5" t="s">
        <v>232</v>
      </c>
      <c r="S5">
        <v>1</v>
      </c>
      <c r="T5" t="s">
        <v>232</v>
      </c>
      <c r="U5">
        <v>1</v>
      </c>
      <c r="V5" t="s">
        <v>232</v>
      </c>
      <c r="W5">
        <v>1</v>
      </c>
    </row>
    <row r="6" spans="1:25">
      <c r="C6" t="s">
        <v>209</v>
      </c>
      <c r="D6" t="s">
        <v>239</v>
      </c>
      <c r="E6">
        <v>2</v>
      </c>
      <c r="F6" t="s">
        <v>245</v>
      </c>
      <c r="G6">
        <v>3</v>
      </c>
      <c r="H6" t="s">
        <v>250</v>
      </c>
      <c r="I6">
        <v>2</v>
      </c>
      <c r="J6" t="s">
        <v>255</v>
      </c>
      <c r="K6">
        <v>3</v>
      </c>
      <c r="L6" t="s">
        <v>233</v>
      </c>
      <c r="M6">
        <v>3</v>
      </c>
      <c r="N6" t="s">
        <v>274</v>
      </c>
      <c r="O6">
        <v>1</v>
      </c>
      <c r="P6" t="s">
        <v>232</v>
      </c>
      <c r="Q6">
        <v>1</v>
      </c>
      <c r="R6" t="s">
        <v>232</v>
      </c>
      <c r="S6">
        <v>1</v>
      </c>
      <c r="T6" t="s">
        <v>232</v>
      </c>
      <c r="U6">
        <v>1</v>
      </c>
      <c r="V6" t="s">
        <v>232</v>
      </c>
      <c r="W6">
        <v>1</v>
      </c>
    </row>
    <row r="7" spans="1:25">
      <c r="C7" t="s">
        <v>210</v>
      </c>
      <c r="D7" t="s">
        <v>242</v>
      </c>
      <c r="E7">
        <v>1</v>
      </c>
      <c r="F7" t="s">
        <v>247</v>
      </c>
      <c r="G7">
        <v>1</v>
      </c>
      <c r="H7" t="s">
        <v>232</v>
      </c>
      <c r="I7">
        <v>1</v>
      </c>
      <c r="J7" t="s">
        <v>237</v>
      </c>
      <c r="K7">
        <v>3</v>
      </c>
      <c r="L7" t="s">
        <v>283</v>
      </c>
      <c r="M7">
        <v>1</v>
      </c>
      <c r="N7" t="s">
        <v>275</v>
      </c>
      <c r="O7">
        <v>1</v>
      </c>
      <c r="P7" t="s">
        <v>232</v>
      </c>
      <c r="Q7">
        <v>1</v>
      </c>
      <c r="R7" t="s">
        <v>232</v>
      </c>
      <c r="S7">
        <v>1</v>
      </c>
      <c r="T7" t="s">
        <v>232</v>
      </c>
      <c r="U7">
        <v>1</v>
      </c>
      <c r="V7" t="s">
        <v>232</v>
      </c>
      <c r="W7">
        <v>1</v>
      </c>
    </row>
    <row r="8" spans="1:25">
      <c r="C8" t="s">
        <v>211</v>
      </c>
      <c r="D8" t="s">
        <v>243</v>
      </c>
      <c r="E8">
        <v>2</v>
      </c>
      <c r="F8" t="s">
        <v>248</v>
      </c>
      <c r="G8">
        <v>1</v>
      </c>
      <c r="H8" t="s">
        <v>254</v>
      </c>
      <c r="I8">
        <v>1</v>
      </c>
      <c r="J8" t="s">
        <v>259</v>
      </c>
      <c r="K8">
        <v>1</v>
      </c>
      <c r="L8" t="s">
        <v>254</v>
      </c>
      <c r="M8">
        <v>1</v>
      </c>
      <c r="N8" t="s">
        <v>254</v>
      </c>
      <c r="O8">
        <v>1</v>
      </c>
      <c r="P8" t="s">
        <v>232</v>
      </c>
      <c r="Q8">
        <v>1</v>
      </c>
      <c r="R8" t="s">
        <v>232</v>
      </c>
      <c r="S8">
        <v>1</v>
      </c>
      <c r="T8" t="s">
        <v>232</v>
      </c>
      <c r="U8">
        <v>1</v>
      </c>
      <c r="V8" t="s">
        <v>232</v>
      </c>
      <c r="W8">
        <v>1</v>
      </c>
    </row>
    <row r="9" spans="1:25">
      <c r="C9" t="s">
        <v>214</v>
      </c>
      <c r="D9" t="s">
        <v>253</v>
      </c>
      <c r="E9">
        <v>1</v>
      </c>
      <c r="F9" t="s">
        <v>237</v>
      </c>
      <c r="G9">
        <v>3</v>
      </c>
      <c r="H9" t="s">
        <v>237</v>
      </c>
      <c r="I9">
        <v>3</v>
      </c>
      <c r="J9" t="s">
        <v>264</v>
      </c>
      <c r="K9">
        <v>3</v>
      </c>
      <c r="L9" t="s">
        <v>263</v>
      </c>
      <c r="M9">
        <v>2</v>
      </c>
      <c r="N9" t="s">
        <v>253</v>
      </c>
      <c r="O9">
        <v>1</v>
      </c>
      <c r="P9" t="s">
        <v>232</v>
      </c>
      <c r="Q9">
        <v>1</v>
      </c>
      <c r="R9" t="s">
        <v>232</v>
      </c>
      <c r="S9">
        <v>1</v>
      </c>
      <c r="T9" t="s">
        <v>232</v>
      </c>
      <c r="U9">
        <v>1</v>
      </c>
      <c r="V9" t="s">
        <v>232</v>
      </c>
      <c r="W9">
        <v>1</v>
      </c>
    </row>
    <row r="10" spans="1:25">
      <c r="C10" t="s">
        <v>215</v>
      </c>
      <c r="D10" s="10"/>
      <c r="E10" s="10">
        <f t="shared" ref="E10" si="0">AVERAGE(E3:E9)</f>
        <v>1.5714285714285714</v>
      </c>
      <c r="F10" s="10"/>
      <c r="G10" s="10">
        <f t="shared" ref="G10" si="1">AVERAGE(G3:G9)</f>
        <v>2.2857142857142856</v>
      </c>
      <c r="H10" s="10"/>
      <c r="I10" s="10">
        <f t="shared" ref="I10" si="2">AVERAGE(I3:I9)</f>
        <v>2</v>
      </c>
      <c r="J10" s="10"/>
      <c r="K10" s="10">
        <f t="shared" ref="K10" si="3">AVERAGE(K3:K9)</f>
        <v>2</v>
      </c>
      <c r="L10" s="10"/>
      <c r="M10" s="10">
        <f t="shared" ref="M10" si="4">AVERAGE(M3:M9)</f>
        <v>1.7142857142857142</v>
      </c>
      <c r="N10" s="10"/>
      <c r="O10" s="10">
        <f t="shared" ref="O10" si="5">AVERAGE(O3:O9)</f>
        <v>1.8571428571428572</v>
      </c>
      <c r="P10" s="10"/>
      <c r="Q10" s="10">
        <f t="shared" ref="Q10" si="6">AVERAGE(Q3:Q9)</f>
        <v>1</v>
      </c>
      <c r="R10" s="10"/>
      <c r="S10" s="10">
        <f t="shared" ref="S10:W10" si="7">AVERAGE(S3:S9)</f>
        <v>1</v>
      </c>
      <c r="T10" s="10"/>
      <c r="U10" s="10">
        <f t="shared" si="7"/>
        <v>1</v>
      </c>
      <c r="V10" s="10"/>
      <c r="W10" s="10">
        <f t="shared" si="7"/>
        <v>1</v>
      </c>
    </row>
    <row r="11" spans="1:25">
      <c r="A11" t="s">
        <v>216</v>
      </c>
      <c r="B11" t="s">
        <v>217</v>
      </c>
      <c r="C11" t="s">
        <v>218</v>
      </c>
      <c r="D11" t="s">
        <v>240</v>
      </c>
      <c r="E11">
        <v>2</v>
      </c>
      <c r="F11" t="s">
        <v>244</v>
      </c>
      <c r="G11">
        <v>3</v>
      </c>
      <c r="H11" t="s">
        <v>233</v>
      </c>
      <c r="I11">
        <v>3</v>
      </c>
      <c r="J11" t="s">
        <v>258</v>
      </c>
      <c r="K11">
        <v>3</v>
      </c>
      <c r="L11" t="s">
        <v>233</v>
      </c>
      <c r="M11">
        <v>3</v>
      </c>
      <c r="N11" t="s">
        <v>253</v>
      </c>
      <c r="O11">
        <v>1</v>
      </c>
      <c r="P11" t="s">
        <v>258</v>
      </c>
      <c r="Q11">
        <v>3</v>
      </c>
      <c r="R11" t="s">
        <v>233</v>
      </c>
      <c r="S11">
        <v>3</v>
      </c>
      <c r="T11" t="s">
        <v>240</v>
      </c>
      <c r="U11">
        <v>2</v>
      </c>
      <c r="V11" t="s">
        <v>281</v>
      </c>
      <c r="W11">
        <v>2</v>
      </c>
    </row>
    <row r="12" spans="1:25">
      <c r="C12" t="s">
        <v>219</v>
      </c>
      <c r="D12" t="s">
        <v>240</v>
      </c>
      <c r="E12">
        <v>2</v>
      </c>
      <c r="F12" t="s">
        <v>244</v>
      </c>
      <c r="G12">
        <v>3</v>
      </c>
      <c r="H12" t="s">
        <v>244</v>
      </c>
      <c r="I12">
        <v>3</v>
      </c>
      <c r="J12" t="s">
        <v>233</v>
      </c>
      <c r="K12">
        <v>3</v>
      </c>
      <c r="L12" t="s">
        <v>233</v>
      </c>
      <c r="M12">
        <v>3</v>
      </c>
      <c r="N12" t="s">
        <v>237</v>
      </c>
      <c r="O12">
        <v>3</v>
      </c>
      <c r="P12" t="s">
        <v>233</v>
      </c>
      <c r="Q12">
        <v>3</v>
      </c>
      <c r="R12" t="s">
        <v>233</v>
      </c>
      <c r="S12">
        <v>3</v>
      </c>
      <c r="T12" t="s">
        <v>244</v>
      </c>
      <c r="U12">
        <v>3</v>
      </c>
      <c r="V12" t="s">
        <v>244</v>
      </c>
      <c r="W12">
        <v>3</v>
      </c>
    </row>
    <row r="13" spans="1:25">
      <c r="B13" t="s">
        <v>220</v>
      </c>
      <c r="C13" t="s">
        <v>221</v>
      </c>
      <c r="D13" t="s">
        <v>240</v>
      </c>
      <c r="E13">
        <v>2</v>
      </c>
      <c r="F13" t="s">
        <v>244</v>
      </c>
      <c r="G13">
        <v>3</v>
      </c>
      <c r="H13" t="s">
        <v>240</v>
      </c>
      <c r="I13">
        <v>2</v>
      </c>
      <c r="J13" t="s">
        <v>240</v>
      </c>
      <c r="K13">
        <v>2</v>
      </c>
      <c r="L13" t="s">
        <v>260</v>
      </c>
      <c r="M13">
        <v>2</v>
      </c>
      <c r="N13" t="s">
        <v>244</v>
      </c>
      <c r="O13">
        <v>3</v>
      </c>
      <c r="P13" t="s">
        <v>260</v>
      </c>
      <c r="Q13">
        <v>2</v>
      </c>
      <c r="R13" t="s">
        <v>280</v>
      </c>
      <c r="S13">
        <v>2</v>
      </c>
      <c r="T13" t="s">
        <v>260</v>
      </c>
      <c r="U13">
        <v>2</v>
      </c>
      <c r="V13" t="s">
        <v>260</v>
      </c>
      <c r="W13">
        <v>2</v>
      </c>
    </row>
    <row r="14" spans="1:25">
      <c r="C14" t="s">
        <v>222</v>
      </c>
      <c r="D14" t="s">
        <v>240</v>
      </c>
      <c r="E14">
        <v>2</v>
      </c>
      <c r="F14" t="s">
        <v>244</v>
      </c>
      <c r="G14">
        <v>3</v>
      </c>
      <c r="H14" t="s">
        <v>244</v>
      </c>
      <c r="I14">
        <v>3</v>
      </c>
      <c r="J14" t="s">
        <v>244</v>
      </c>
      <c r="K14">
        <v>3</v>
      </c>
      <c r="L14" t="s">
        <v>260</v>
      </c>
      <c r="M14">
        <v>2</v>
      </c>
      <c r="N14" t="s">
        <v>244</v>
      </c>
      <c r="O14">
        <v>3</v>
      </c>
      <c r="P14" t="s">
        <v>260</v>
      </c>
      <c r="Q14">
        <v>2</v>
      </c>
      <c r="R14" t="s">
        <v>280</v>
      </c>
      <c r="S14">
        <v>2</v>
      </c>
      <c r="T14" t="s">
        <v>260</v>
      </c>
      <c r="U14">
        <v>2</v>
      </c>
      <c r="V14" t="s">
        <v>260</v>
      </c>
      <c r="W14">
        <v>2</v>
      </c>
    </row>
    <row r="15" spans="1:25">
      <c r="B15" t="s">
        <v>223</v>
      </c>
      <c r="C15" t="s">
        <v>207</v>
      </c>
      <c r="D15" t="s">
        <v>244</v>
      </c>
      <c r="E15">
        <v>3</v>
      </c>
      <c r="F15" t="s">
        <v>240</v>
      </c>
      <c r="G15">
        <v>2</v>
      </c>
      <c r="H15" t="s">
        <v>240</v>
      </c>
      <c r="I15">
        <v>2</v>
      </c>
      <c r="J15" t="s">
        <v>240</v>
      </c>
      <c r="K15">
        <v>2</v>
      </c>
      <c r="L15" t="s">
        <v>240</v>
      </c>
      <c r="M15">
        <v>2</v>
      </c>
      <c r="N15" t="s">
        <v>244</v>
      </c>
      <c r="O15">
        <v>3</v>
      </c>
      <c r="P15" t="s">
        <v>232</v>
      </c>
      <c r="Q15">
        <v>1</v>
      </c>
      <c r="R15" t="s">
        <v>232</v>
      </c>
      <c r="S15">
        <v>1</v>
      </c>
      <c r="T15" t="s">
        <v>232</v>
      </c>
      <c r="U15">
        <v>1</v>
      </c>
      <c r="V15" t="s">
        <v>232</v>
      </c>
      <c r="W15">
        <v>1</v>
      </c>
    </row>
    <row r="16" spans="1:25">
      <c r="C16" t="s">
        <v>224</v>
      </c>
      <c r="D16" t="s">
        <v>240</v>
      </c>
      <c r="E16">
        <v>2</v>
      </c>
      <c r="F16" t="s">
        <v>240</v>
      </c>
      <c r="G16">
        <v>2</v>
      </c>
      <c r="H16" t="s">
        <v>244</v>
      </c>
      <c r="I16">
        <v>3</v>
      </c>
      <c r="J16" t="s">
        <v>237</v>
      </c>
      <c r="K16">
        <v>3</v>
      </c>
      <c r="L16" t="s">
        <v>237</v>
      </c>
      <c r="M16">
        <v>3</v>
      </c>
      <c r="N16" t="s">
        <v>237</v>
      </c>
      <c r="O16">
        <v>3</v>
      </c>
      <c r="P16" t="s">
        <v>232</v>
      </c>
      <c r="Q16">
        <v>1</v>
      </c>
      <c r="R16" t="s">
        <v>232</v>
      </c>
      <c r="S16">
        <v>1</v>
      </c>
      <c r="T16" t="s">
        <v>232</v>
      </c>
      <c r="U16">
        <v>1</v>
      </c>
      <c r="V16" t="s">
        <v>232</v>
      </c>
      <c r="W16">
        <v>1</v>
      </c>
    </row>
    <row r="17" spans="1:23">
      <c r="C17" t="s">
        <v>225</v>
      </c>
      <c r="D17" t="s">
        <v>268</v>
      </c>
      <c r="E17">
        <v>3</v>
      </c>
      <c r="F17" t="s">
        <v>249</v>
      </c>
      <c r="G17">
        <v>1</v>
      </c>
      <c r="H17" t="s">
        <v>267</v>
      </c>
      <c r="I17">
        <v>1</v>
      </c>
      <c r="J17" t="s">
        <v>266</v>
      </c>
      <c r="K17">
        <v>2</v>
      </c>
      <c r="L17" t="s">
        <v>265</v>
      </c>
      <c r="M17">
        <v>3</v>
      </c>
      <c r="N17" t="s">
        <v>269</v>
      </c>
      <c r="O17">
        <v>2</v>
      </c>
      <c r="P17" t="s">
        <v>271</v>
      </c>
      <c r="Q17">
        <v>3</v>
      </c>
      <c r="R17" t="s">
        <v>270</v>
      </c>
      <c r="S17">
        <v>2</v>
      </c>
      <c r="T17" t="s">
        <v>272</v>
      </c>
      <c r="U17">
        <v>2</v>
      </c>
      <c r="V17" t="s">
        <v>273</v>
      </c>
      <c r="W17">
        <v>2</v>
      </c>
    </row>
    <row r="18" spans="1:23">
      <c r="B18" t="s">
        <v>226</v>
      </c>
      <c r="D18" t="s">
        <v>240</v>
      </c>
      <c r="E18">
        <v>2</v>
      </c>
      <c r="F18" t="s">
        <v>237</v>
      </c>
      <c r="G18">
        <v>3</v>
      </c>
      <c r="H18" t="s">
        <v>237</v>
      </c>
      <c r="I18">
        <v>3</v>
      </c>
      <c r="J18" t="s">
        <v>237</v>
      </c>
      <c r="K18">
        <v>3</v>
      </c>
      <c r="L18" t="s">
        <v>237</v>
      </c>
      <c r="M18">
        <v>3</v>
      </c>
      <c r="N18" t="s">
        <v>240</v>
      </c>
      <c r="O18">
        <v>2</v>
      </c>
      <c r="P18" t="s">
        <v>233</v>
      </c>
      <c r="Q18">
        <v>3</v>
      </c>
      <c r="R18" t="s">
        <v>233</v>
      </c>
      <c r="S18">
        <v>3</v>
      </c>
      <c r="T18" t="s">
        <v>233</v>
      </c>
      <c r="U18">
        <v>3</v>
      </c>
      <c r="V18" t="s">
        <v>244</v>
      </c>
      <c r="W18">
        <v>3</v>
      </c>
    </row>
    <row r="19" spans="1:23">
      <c r="C19" t="s">
        <v>227</v>
      </c>
      <c r="D19" s="10"/>
      <c r="E19" s="10">
        <f t="shared" ref="E19" si="8">AVERAGE(E11:E18)</f>
        <v>2.25</v>
      </c>
      <c r="F19" s="10"/>
      <c r="G19" s="10">
        <f t="shared" ref="G19" si="9">AVERAGE(G11:G18)</f>
        <v>2.5</v>
      </c>
      <c r="H19" s="10"/>
      <c r="I19" s="10">
        <f t="shared" ref="I19" si="10">AVERAGE(I11:I18)</f>
        <v>2.5</v>
      </c>
      <c r="J19" s="10"/>
      <c r="K19" s="10">
        <f t="shared" ref="K19" si="11">AVERAGE(K11:K18)</f>
        <v>2.625</v>
      </c>
      <c r="L19" s="10"/>
      <c r="M19" s="10">
        <f t="shared" ref="M19" si="12">AVERAGE(M11:M18)</f>
        <v>2.625</v>
      </c>
      <c r="N19" s="10"/>
      <c r="O19" s="10">
        <f t="shared" ref="O19" si="13">AVERAGE(O11:O18)</f>
        <v>2.5</v>
      </c>
      <c r="P19" s="10"/>
      <c r="Q19" s="10">
        <f>AVERAGE(Q11:Q18)</f>
        <v>2.25</v>
      </c>
      <c r="R19" s="10"/>
      <c r="S19" s="10">
        <f t="shared" ref="S19" si="14">AVERAGE(S11:S18)</f>
        <v>2.125</v>
      </c>
      <c r="T19" s="10"/>
      <c r="U19" s="10">
        <f>AVERAGE(U11:U18)</f>
        <v>2</v>
      </c>
      <c r="V19" s="10"/>
      <c r="W19" s="10">
        <f t="shared" ref="W19" si="15">AVERAGE(W11:W18)</f>
        <v>2</v>
      </c>
    </row>
    <row r="20" spans="1:23">
      <c r="C20" t="s">
        <v>228</v>
      </c>
      <c r="E20">
        <f>D29</f>
        <v>2.7444284933483036</v>
      </c>
      <c r="G20">
        <f>D30</f>
        <v>3.3874016289655358</v>
      </c>
      <c r="I20">
        <f>D31</f>
        <v>3.2015621187164243</v>
      </c>
      <c r="K20">
        <f>D32</f>
        <v>3.3000946956110213</v>
      </c>
      <c r="M20">
        <f>D33</f>
        <v>3.1351874760856138</v>
      </c>
      <c r="O20">
        <f>D34</f>
        <v>3.1143184795130918</v>
      </c>
      <c r="Q20">
        <f>D35</f>
        <v>2.462214450449026</v>
      </c>
      <c r="S20">
        <f>D36</f>
        <v>2.3485367785069919</v>
      </c>
      <c r="U20">
        <f>D37</f>
        <v>2.2360679774997898</v>
      </c>
      <c r="W20">
        <f>D38</f>
        <v>2.2360679774997898</v>
      </c>
    </row>
    <row r="21" spans="1:23" s="12" customFormat="1">
      <c r="C21" s="12" t="s">
        <v>229</v>
      </c>
      <c r="E21" s="12" t="s">
        <v>260</v>
      </c>
      <c r="G21" s="12" t="s">
        <v>233</v>
      </c>
      <c r="I21" s="12" t="s">
        <v>233</v>
      </c>
      <c r="K21" s="12" t="s">
        <v>233</v>
      </c>
      <c r="M21" s="12" t="s">
        <v>260</v>
      </c>
      <c r="O21" s="12" t="s">
        <v>260</v>
      </c>
      <c r="Q21" s="12" t="s">
        <v>232</v>
      </c>
      <c r="S21" s="12" t="s">
        <v>232</v>
      </c>
      <c r="U21" s="12" t="s">
        <v>232</v>
      </c>
      <c r="W21" s="12" t="s">
        <v>232</v>
      </c>
    </row>
    <row r="22" spans="1:23">
      <c r="C22" t="s">
        <v>230</v>
      </c>
    </row>
    <row r="23" spans="1:23">
      <c r="C23" t="s">
        <v>231</v>
      </c>
    </row>
    <row r="28" spans="1:23">
      <c r="A28" t="s">
        <v>276</v>
      </c>
      <c r="B28" t="s">
        <v>277</v>
      </c>
      <c r="C28" t="s">
        <v>278</v>
      </c>
      <c r="D28" t="s">
        <v>282</v>
      </c>
    </row>
    <row r="29" spans="1:23">
      <c r="A29" t="s">
        <v>236</v>
      </c>
      <c r="B29" s="10">
        <f>E10</f>
        <v>1.5714285714285714</v>
      </c>
      <c r="C29" s="10">
        <f>E19</f>
        <v>2.25</v>
      </c>
      <c r="D29" s="10">
        <f>SQRT(((B29^2)+(C29^2)))</f>
        <v>2.7444284933483036</v>
      </c>
    </row>
    <row r="30" spans="1:23">
      <c r="A30" t="s">
        <v>279</v>
      </c>
      <c r="B30" s="10">
        <f>G10</f>
        <v>2.2857142857142856</v>
      </c>
      <c r="C30" s="10">
        <f>G19</f>
        <v>2.5</v>
      </c>
      <c r="D30" s="10">
        <f>SQRT(((B30^2)+(C30^2)))</f>
        <v>3.3874016289655358</v>
      </c>
    </row>
    <row r="31" spans="1:23">
      <c r="A31" t="s">
        <v>189</v>
      </c>
      <c r="B31" s="10">
        <f>I10</f>
        <v>2</v>
      </c>
      <c r="C31" s="10">
        <f>I19</f>
        <v>2.5</v>
      </c>
      <c r="D31" s="10">
        <f t="shared" ref="D31:D38" si="16">SQRT(((B31^2)+(C31^2)))</f>
        <v>3.2015621187164243</v>
      </c>
    </row>
    <row r="32" spans="1:23">
      <c r="A32" t="s">
        <v>212</v>
      </c>
      <c r="B32" s="10">
        <f>K10</f>
        <v>2</v>
      </c>
      <c r="C32" s="10">
        <f>K19</f>
        <v>2.625</v>
      </c>
      <c r="D32" s="10">
        <f>SQRT(((B32^2)+(C32^2)))</f>
        <v>3.3000946956110213</v>
      </c>
    </row>
    <row r="33" spans="1:4">
      <c r="A33" t="s">
        <v>191</v>
      </c>
      <c r="B33" s="10">
        <f>M10</f>
        <v>1.7142857142857142</v>
      </c>
      <c r="C33" s="10">
        <f>M19</f>
        <v>2.625</v>
      </c>
      <c r="D33" s="10">
        <f t="shared" si="16"/>
        <v>3.1351874760856138</v>
      </c>
    </row>
    <row r="34" spans="1:4">
      <c r="A34" t="s">
        <v>192</v>
      </c>
      <c r="B34" s="10">
        <f>O10</f>
        <v>1.8571428571428572</v>
      </c>
      <c r="C34" s="10">
        <f>O19</f>
        <v>2.5</v>
      </c>
      <c r="D34" s="10">
        <f t="shared" si="16"/>
        <v>3.1143184795130918</v>
      </c>
    </row>
    <row r="35" spans="1:4">
      <c r="A35" t="s">
        <v>193</v>
      </c>
      <c r="B35" s="10">
        <f>Q10</f>
        <v>1</v>
      </c>
      <c r="C35" s="10">
        <f>Q19</f>
        <v>2.25</v>
      </c>
      <c r="D35" s="10">
        <f t="shared" si="16"/>
        <v>2.462214450449026</v>
      </c>
    </row>
    <row r="36" spans="1:4">
      <c r="A36" t="s">
        <v>195</v>
      </c>
      <c r="B36" s="10">
        <f>S10</f>
        <v>1</v>
      </c>
      <c r="C36" s="10">
        <f>S19</f>
        <v>2.125</v>
      </c>
      <c r="D36" s="10">
        <f t="shared" si="16"/>
        <v>2.3485367785069919</v>
      </c>
    </row>
    <row r="37" spans="1:4">
      <c r="A37" t="s">
        <v>196</v>
      </c>
      <c r="B37" s="10">
        <f>U10</f>
        <v>1</v>
      </c>
      <c r="C37" s="10">
        <f>U19</f>
        <v>2</v>
      </c>
      <c r="D37" s="10">
        <f t="shared" si="16"/>
        <v>2.2360679774997898</v>
      </c>
    </row>
    <row r="38" spans="1:4">
      <c r="A38" t="s">
        <v>205</v>
      </c>
      <c r="B38" s="10">
        <f>W10</f>
        <v>1</v>
      </c>
      <c r="C38" s="10">
        <f>W19</f>
        <v>2</v>
      </c>
      <c r="D38" s="10">
        <f t="shared" si="16"/>
        <v>2.2360679774997898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38"/>
  <sheetViews>
    <sheetView workbookViewId="0">
      <selection activeCell="B27" sqref="B27"/>
    </sheetView>
  </sheetViews>
  <sheetFormatPr defaultRowHeight="15"/>
  <cols>
    <col min="2" max="2" width="21.5703125" customWidth="1"/>
    <col min="3" max="3" width="18.85546875" customWidth="1"/>
    <col min="5" max="5" width="23" customWidth="1"/>
  </cols>
  <sheetData>
    <row r="2" spans="2:5">
      <c r="B2" t="s">
        <v>167</v>
      </c>
      <c r="E2" t="s">
        <v>182</v>
      </c>
    </row>
    <row r="3" spans="2:5">
      <c r="B3" t="s">
        <v>168</v>
      </c>
      <c r="C3" t="s">
        <v>165</v>
      </c>
      <c r="E3" t="s">
        <v>168</v>
      </c>
    </row>
    <row r="4" spans="2:5">
      <c r="C4" t="s">
        <v>166</v>
      </c>
    </row>
    <row r="5" spans="2:5">
      <c r="B5" t="s">
        <v>148</v>
      </c>
      <c r="C5" t="s">
        <v>148</v>
      </c>
      <c r="E5" t="s">
        <v>174</v>
      </c>
    </row>
    <row r="6" spans="2:5">
      <c r="B6" t="s">
        <v>129</v>
      </c>
      <c r="C6" t="s">
        <v>129</v>
      </c>
      <c r="E6" t="s">
        <v>177</v>
      </c>
    </row>
    <row r="7" spans="2:5">
      <c r="B7" t="s">
        <v>138</v>
      </c>
      <c r="C7" t="s">
        <v>138</v>
      </c>
      <c r="E7" t="s">
        <v>89</v>
      </c>
    </row>
    <row r="8" spans="2:5">
      <c r="B8" t="s">
        <v>135</v>
      </c>
      <c r="C8" t="s">
        <v>157</v>
      </c>
      <c r="E8" t="s">
        <v>180</v>
      </c>
    </row>
    <row r="9" spans="2:5">
      <c r="B9" t="s">
        <v>132</v>
      </c>
      <c r="C9" t="s">
        <v>135</v>
      </c>
      <c r="E9" t="s">
        <v>112</v>
      </c>
    </row>
    <row r="10" spans="2:5">
      <c r="B10" t="s">
        <v>143</v>
      </c>
      <c r="C10" t="s">
        <v>132</v>
      </c>
      <c r="E10" t="s">
        <v>117</v>
      </c>
    </row>
    <row r="11" spans="2:5">
      <c r="B11" t="s">
        <v>145</v>
      </c>
      <c r="C11" t="s">
        <v>143</v>
      </c>
      <c r="E11" t="s">
        <v>173</v>
      </c>
    </row>
    <row r="12" spans="2:5">
      <c r="B12" t="s">
        <v>140</v>
      </c>
      <c r="C12" t="s">
        <v>145</v>
      </c>
      <c r="E12" t="s">
        <v>175</v>
      </c>
    </row>
    <row r="13" spans="2:5">
      <c r="B13" t="s">
        <v>141</v>
      </c>
      <c r="C13" t="s">
        <v>140</v>
      </c>
      <c r="E13" t="s">
        <v>178</v>
      </c>
    </row>
    <row r="14" spans="2:5">
      <c r="B14" t="s">
        <v>146</v>
      </c>
      <c r="C14" t="s">
        <v>141</v>
      </c>
      <c r="E14" t="s">
        <v>172</v>
      </c>
    </row>
    <row r="15" spans="2:5">
      <c r="B15" t="s">
        <v>144</v>
      </c>
      <c r="C15" t="s">
        <v>146</v>
      </c>
      <c r="E15" t="s">
        <v>87</v>
      </c>
    </row>
    <row r="16" spans="2:5">
      <c r="B16" t="s">
        <v>142</v>
      </c>
      <c r="C16" t="s">
        <v>144</v>
      </c>
      <c r="E16" t="s">
        <v>79</v>
      </c>
    </row>
    <row r="17" spans="2:5">
      <c r="B17" t="s">
        <v>147</v>
      </c>
      <c r="C17" t="s">
        <v>142</v>
      </c>
      <c r="E17" t="s">
        <v>169</v>
      </c>
    </row>
    <row r="18" spans="2:5">
      <c r="B18" t="s">
        <v>136</v>
      </c>
      <c r="C18" t="s">
        <v>147</v>
      </c>
      <c r="E18" t="s">
        <v>170</v>
      </c>
    </row>
    <row r="19" spans="2:5">
      <c r="B19" t="s">
        <v>139</v>
      </c>
      <c r="C19" t="s">
        <v>139</v>
      </c>
      <c r="E19" t="s">
        <v>94</v>
      </c>
    </row>
    <row r="20" spans="2:5">
      <c r="B20" t="s">
        <v>152</v>
      </c>
      <c r="C20" t="s">
        <v>152</v>
      </c>
      <c r="E20" t="s">
        <v>81</v>
      </c>
    </row>
    <row r="21" spans="2:5">
      <c r="B21" t="s">
        <v>133</v>
      </c>
      <c r="C21" t="s">
        <v>156</v>
      </c>
      <c r="E21" t="s">
        <v>126</v>
      </c>
    </row>
    <row r="22" spans="2:5">
      <c r="B22" t="s">
        <v>137</v>
      </c>
      <c r="C22" t="s">
        <v>133</v>
      </c>
      <c r="E22" t="s">
        <v>115</v>
      </c>
    </row>
    <row r="23" spans="2:5">
      <c r="B23" t="s">
        <v>134</v>
      </c>
      <c r="C23" t="s">
        <v>137</v>
      </c>
      <c r="E23" t="s">
        <v>179</v>
      </c>
    </row>
    <row r="24" spans="2:5">
      <c r="B24" t="s">
        <v>149</v>
      </c>
      <c r="C24" t="s">
        <v>134</v>
      </c>
      <c r="E24" t="s">
        <v>113</v>
      </c>
    </row>
    <row r="25" spans="2:5">
      <c r="B25" t="s">
        <v>150</v>
      </c>
      <c r="C25" t="s">
        <v>149</v>
      </c>
      <c r="E25" t="s">
        <v>171</v>
      </c>
    </row>
    <row r="26" spans="2:5">
      <c r="B26" t="s">
        <v>151</v>
      </c>
      <c r="C26" t="s">
        <v>150</v>
      </c>
      <c r="E26" t="s">
        <v>176</v>
      </c>
    </row>
    <row r="27" spans="2:5">
      <c r="B27" t="s">
        <v>128</v>
      </c>
      <c r="C27" t="s">
        <v>151</v>
      </c>
      <c r="E27" t="s">
        <v>91</v>
      </c>
    </row>
    <row r="28" spans="2:5">
      <c r="B28" t="s">
        <v>130</v>
      </c>
      <c r="C28" t="s">
        <v>160</v>
      </c>
      <c r="E28" t="s">
        <v>181</v>
      </c>
    </row>
    <row r="29" spans="2:5">
      <c r="B29" t="s">
        <v>131</v>
      </c>
      <c r="C29" t="s">
        <v>163</v>
      </c>
      <c r="E29" t="s">
        <v>80</v>
      </c>
    </row>
    <row r="30" spans="2:5">
      <c r="B30" t="s">
        <v>153</v>
      </c>
      <c r="C30" t="s">
        <v>164</v>
      </c>
    </row>
    <row r="31" spans="2:5">
      <c r="B31" t="s">
        <v>154</v>
      </c>
      <c r="C31" t="s">
        <v>159</v>
      </c>
    </row>
    <row r="32" spans="2:5">
      <c r="B32" t="s">
        <v>155</v>
      </c>
      <c r="C32" t="s">
        <v>158</v>
      </c>
    </row>
    <row r="33" spans="3:3">
      <c r="C33" t="s">
        <v>130</v>
      </c>
    </row>
    <row r="34" spans="3:3">
      <c r="C34" t="s">
        <v>162</v>
      </c>
    </row>
    <row r="35" spans="3:3">
      <c r="C35" t="s">
        <v>161</v>
      </c>
    </row>
    <row r="36" spans="3:3">
      <c r="C36" t="s">
        <v>153</v>
      </c>
    </row>
    <row r="37" spans="3:3">
      <c r="C37" t="s">
        <v>154</v>
      </c>
    </row>
    <row r="38" spans="3:3">
      <c r="C38" t="s">
        <v>155</v>
      </c>
    </row>
  </sheetData>
  <sortState ref="C5:C38">
    <sortCondition ref="C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Control Rule</vt:lpstr>
      <vt:lpstr>applied</vt:lpstr>
      <vt:lpstr>PSA</vt:lpstr>
      <vt:lpstr>Sheet3</vt:lpstr>
    </vt:vector>
  </TitlesOfParts>
  <Company>NOS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erik.williams</dc:creator>
  <cp:lastModifiedBy>kari.fenske</cp:lastModifiedBy>
  <cp:lastPrinted>2009-12-29T13:32:25Z</cp:lastPrinted>
  <dcterms:created xsi:type="dcterms:W3CDTF">2009-03-02T19:37:46Z</dcterms:created>
  <dcterms:modified xsi:type="dcterms:W3CDTF">2010-04-01T13:31:09Z</dcterms:modified>
</cp:coreProperties>
</file>