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s.SAFMC\My SecuriSync\Tier 1\Office Share\Comprehensive Amendments\ABCCR-2019\"/>
    </mc:Choice>
  </mc:AlternateContent>
  <xr:revisionPtr revIDLastSave="0" documentId="13_ncr:1_{F4931B69-1B01-4215-9AC1-E9562371CC32}" xr6:coauthVersionLast="46" xr6:coauthVersionMax="46" xr10:uidLastSave="{00000000-0000-0000-0000-000000000000}"/>
  <bookViews>
    <workbookView xWindow="-108" yWindow="-108" windowWidth="23256" windowHeight="12576" xr2:uid="{9EE639B1-7767-4A40-B0D5-36B51EF9D1E8}"/>
  </bookViews>
  <sheets>
    <sheet name="Pstar_Ex" sheetId="4" r:id="rId1"/>
    <sheet name="BS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S6" i="4"/>
  <c r="S7" i="4"/>
  <c r="S8" i="4"/>
  <c r="S9" i="4"/>
  <c r="S10" i="4"/>
  <c r="S11" i="4"/>
  <c r="S5" i="4"/>
  <c r="R5" i="4"/>
  <c r="K6" i="4"/>
  <c r="K7" i="4"/>
  <c r="K8" i="4"/>
  <c r="K9" i="4"/>
  <c r="K10" i="4"/>
  <c r="K11" i="4"/>
  <c r="N8" i="4"/>
  <c r="M8" i="4"/>
  <c r="F8" i="4"/>
  <c r="G8" i="4" s="1"/>
  <c r="F9" i="4"/>
  <c r="G9" i="4" s="1"/>
  <c r="F6" i="4"/>
  <c r="G6" i="4" s="1"/>
  <c r="M6" i="4" l="1"/>
  <c r="N6" i="4"/>
  <c r="M7" i="4"/>
  <c r="N7" i="4"/>
  <c r="M9" i="4"/>
  <c r="N9" i="4"/>
  <c r="M10" i="4"/>
  <c r="N10" i="4"/>
  <c r="M11" i="4"/>
  <c r="N11" i="4"/>
  <c r="N5" i="4"/>
  <c r="M5" i="4"/>
  <c r="F11" i="4"/>
  <c r="G11" i="4" s="1"/>
  <c r="F10" i="4"/>
  <c r="G10" i="4" s="1"/>
  <c r="F7" i="4"/>
  <c r="G7" i="4" s="1"/>
  <c r="F5" i="4"/>
  <c r="G5" i="4" s="1"/>
  <c r="K5" i="4"/>
</calcChain>
</file>

<file path=xl/sharedStrings.xml><?xml version="1.0" encoding="utf-8"?>
<sst xmlns="http://schemas.openxmlformats.org/spreadsheetml/2006/main" count="77" uniqueCount="47">
  <si>
    <t>Species</t>
  </si>
  <si>
    <t>Assessment Info</t>
  </si>
  <si>
    <t>Unc Characterization</t>
  </si>
  <si>
    <t>Stock Status</t>
  </si>
  <si>
    <t>PSA Score</t>
  </si>
  <si>
    <t>Adjustment</t>
  </si>
  <si>
    <t>P*</t>
  </si>
  <si>
    <t>Stock Status &amp; Risk Score Table</t>
  </si>
  <si>
    <t>Yellowtail Snapper</t>
  </si>
  <si>
    <t>Greater Amberjack</t>
  </si>
  <si>
    <t>Black Sea Bass</t>
  </si>
  <si>
    <t>Vermilion Snapper</t>
  </si>
  <si>
    <t>Tilefish</t>
  </si>
  <si>
    <t>Total Adjustment</t>
  </si>
  <si>
    <t>Risk rating (Stock Specific)</t>
  </si>
  <si>
    <t>Council’s Default Risk Tolerance: accepted risk of overfishing (P* values)</t>
  </si>
  <si>
    <r>
      <t>Moderate Biomass Biomass is ABOVE the midpoint between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      </t>
    </r>
    <r>
      <rPr>
        <sz val="12"/>
        <color indexed="8"/>
        <rFont val="Times New Roman"/>
        <family val="1"/>
        <charset val="204"/>
      </rPr>
      <t>and MSST</t>
    </r>
  </si>
  <si>
    <t>low</t>
  </si>
  <si>
    <t>medium</t>
  </si>
  <si>
    <t>high</t>
  </si>
  <si>
    <r>
      <t>Low Biomass Biomass is below the midpoint between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</t>
    </r>
    <r>
      <rPr>
        <sz val="12"/>
        <color indexed="8"/>
        <rFont val="Times New Roman"/>
        <family val="1"/>
        <charset val="204"/>
      </rPr>
      <t>and MSST</t>
    </r>
  </si>
  <si>
    <r>
      <t>High Biomass Biomass exceeds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MSY
</t>
    </r>
    <r>
      <rPr>
        <sz val="12"/>
        <color indexed="8"/>
        <rFont val="Times New Roman"/>
        <family val="1"/>
        <charset val="204"/>
      </rPr>
      <t>(or 110%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</t>
    </r>
    <r>
      <rPr>
        <sz val="12"/>
        <color indexed="8"/>
        <rFont val="Times New Roman"/>
        <family val="1"/>
        <charset val="204"/>
      </rPr>
      <t>per Option 1)</t>
    </r>
  </si>
  <si>
    <t>0.3 (-0.2)</t>
  </si>
  <si>
    <t>0.2 (-0.3)</t>
  </si>
  <si>
    <t>0.45 (-0.05)</t>
  </si>
  <si>
    <t>0.4 (-0.1)</t>
  </si>
  <si>
    <t>Risk rating      (Stock Specific)</t>
  </si>
  <si>
    <t>Act 1-Alt 2</t>
  </si>
  <si>
    <t>Act 1-Alt 3</t>
  </si>
  <si>
    <t>Low B/Medium</t>
  </si>
  <si>
    <t>Biomass/Risk</t>
  </si>
  <si>
    <t>High B/Medium</t>
  </si>
  <si>
    <t>P* (High)</t>
  </si>
  <si>
    <t>P* (Low)</t>
  </si>
  <si>
    <t>Council-set Initial P* High (50%)</t>
  </si>
  <si>
    <t>Council-set Initial P* Low (30%)</t>
  </si>
  <si>
    <t>Original P* Analysis (Act 1-Alt 1)</t>
  </si>
  <si>
    <t>Tier 1 Adjustment</t>
  </si>
  <si>
    <t>Tier 2 Adjustment</t>
  </si>
  <si>
    <t>Tier 3 Adjustment</t>
  </si>
  <si>
    <t>Tier 4 Adjustment</t>
  </si>
  <si>
    <t>Attachment 18: October 2021 SSC Meeting</t>
  </si>
  <si>
    <t>Gag Grouper (O/O)</t>
  </si>
  <si>
    <t>Moderate B/Medium</t>
  </si>
  <si>
    <t>Snowy Grouper (O/O)</t>
  </si>
  <si>
    <t>Low B/High</t>
  </si>
  <si>
    <t>(O/O) indicates stock was overfished &amp; overfishing occurring, so Prebuild was calculated as 1-P*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</si>
</sst>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2"/>
    </font>
    <font>
      <sz val="1"/>
      <color indexed="8"/>
      <name val="ZWAdobeF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Border="1" applyAlignment="1"/>
    <xf numFmtId="0" fontId="1" fillId="0" borderId="8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/>
    </xf>
    <xf numFmtId="0" fontId="0" fillId="0" borderId="0" xfId="0" applyBorder="1"/>
    <xf numFmtId="164" fontId="0" fillId="0" borderId="1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al" xfId="0" builtinId="0"/>
  </cellStyles>
  <dxfs count="62"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16</xdr:col>
      <xdr:colOff>200025</xdr:colOff>
      <xdr:row>25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29E98-9CDA-4334-A228-F9AEED8C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7115175" cy="529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95250</xdr:rowOff>
    </xdr:from>
    <xdr:to>
      <xdr:col>3</xdr:col>
      <xdr:colOff>314325</xdr:colOff>
      <xdr:row>20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A498-A951-42DE-B145-16A11F1F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47529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09A5-1F90-4B28-949D-0154546405BB}">
  <dimension ref="A1:S19"/>
  <sheetViews>
    <sheetView tabSelected="1" workbookViewId="0">
      <pane xSplit="1" topLeftCell="B1" activePane="topRight" state="frozen"/>
      <selection pane="topRight" activeCell="O9" sqref="O9"/>
    </sheetView>
  </sheetViews>
  <sheetFormatPr defaultRowHeight="14.4" x14ac:dyDescent="0.3"/>
  <cols>
    <col min="1" max="1" width="18.88671875" customWidth="1"/>
    <col min="2" max="2" width="15.6640625" bestFit="1" customWidth="1"/>
    <col min="3" max="3" width="19.44140625" bestFit="1" customWidth="1"/>
    <col min="4" max="4" width="17.109375" customWidth="1"/>
    <col min="5" max="5" width="18.33203125" customWidth="1"/>
    <col min="6" max="6" width="11.44140625" bestFit="1" customWidth="1"/>
    <col min="9" max="9" width="18" customWidth="1"/>
    <col min="10" max="10" width="11.44140625" bestFit="1" customWidth="1"/>
    <col min="13" max="13" width="16.44140625" customWidth="1"/>
    <col min="14" max="14" width="19.77734375" customWidth="1"/>
    <col min="15" max="16" width="17" customWidth="1"/>
    <col min="17" max="17" width="13.21875" customWidth="1"/>
    <col min="18" max="18" width="11.33203125" customWidth="1"/>
  </cols>
  <sheetData>
    <row r="1" spans="1:19" ht="15" thickBot="1" x14ac:dyDescent="0.35">
      <c r="A1" t="s">
        <v>41</v>
      </c>
    </row>
    <row r="2" spans="1:19" x14ac:dyDescent="0.3">
      <c r="A2" s="33" t="s">
        <v>0</v>
      </c>
      <c r="B2" s="28" t="s">
        <v>36</v>
      </c>
      <c r="C2" s="29"/>
      <c r="D2" s="29"/>
      <c r="E2" s="29"/>
      <c r="F2" s="29"/>
      <c r="G2" s="30"/>
      <c r="H2" s="25"/>
      <c r="I2" s="28" t="s">
        <v>27</v>
      </c>
      <c r="J2" s="29"/>
      <c r="K2" s="30"/>
      <c r="M2" s="28" t="s">
        <v>28</v>
      </c>
      <c r="N2" s="29"/>
      <c r="O2" s="29"/>
      <c r="P2" s="29"/>
      <c r="Q2" s="29"/>
      <c r="R2" s="29"/>
      <c r="S2" s="30"/>
    </row>
    <row r="3" spans="1:19" ht="14.4" customHeight="1" x14ac:dyDescent="0.3">
      <c r="A3" s="34"/>
      <c r="B3" s="8" t="s">
        <v>37</v>
      </c>
      <c r="C3" s="2" t="s">
        <v>38</v>
      </c>
      <c r="D3" s="2" t="s">
        <v>39</v>
      </c>
      <c r="E3" s="2" t="s">
        <v>40</v>
      </c>
      <c r="F3" s="31" t="s">
        <v>13</v>
      </c>
      <c r="G3" s="32" t="s">
        <v>6</v>
      </c>
      <c r="H3" s="26"/>
      <c r="I3" s="41" t="s">
        <v>7</v>
      </c>
      <c r="J3" s="35"/>
      <c r="K3" s="32" t="s">
        <v>6</v>
      </c>
      <c r="M3" s="8" t="s">
        <v>37</v>
      </c>
      <c r="N3" s="2" t="s">
        <v>38</v>
      </c>
      <c r="O3" s="45" t="s">
        <v>34</v>
      </c>
      <c r="P3" s="45" t="s">
        <v>35</v>
      </c>
      <c r="Q3" s="31" t="s">
        <v>13</v>
      </c>
      <c r="R3" s="40" t="s">
        <v>32</v>
      </c>
      <c r="S3" s="32" t="s">
        <v>33</v>
      </c>
    </row>
    <row r="4" spans="1:19" x14ac:dyDescent="0.3">
      <c r="A4" s="34"/>
      <c r="B4" s="8" t="s">
        <v>1</v>
      </c>
      <c r="C4" s="2" t="s">
        <v>2</v>
      </c>
      <c r="D4" s="2" t="s">
        <v>3</v>
      </c>
      <c r="E4" s="2" t="s">
        <v>4</v>
      </c>
      <c r="F4" s="31"/>
      <c r="G4" s="32"/>
      <c r="H4" s="26"/>
      <c r="I4" s="8" t="s">
        <v>30</v>
      </c>
      <c r="J4" s="2" t="s">
        <v>5</v>
      </c>
      <c r="K4" s="32"/>
      <c r="M4" s="8" t="s">
        <v>1</v>
      </c>
      <c r="N4" s="2" t="s">
        <v>2</v>
      </c>
      <c r="O4" s="45"/>
      <c r="P4" s="45"/>
      <c r="Q4" s="31"/>
      <c r="R4" s="40"/>
      <c r="S4" s="32"/>
    </row>
    <row r="5" spans="1:19" x14ac:dyDescent="0.3">
      <c r="A5" s="6" t="s">
        <v>10</v>
      </c>
      <c r="B5" s="42">
        <v>-2.5000000000000001E-2</v>
      </c>
      <c r="C5" s="27">
        <v>-2.5000000000000001E-2</v>
      </c>
      <c r="D5" s="27">
        <v>-2.5000000000000001E-2</v>
      </c>
      <c r="E5" s="27">
        <v>-0.05</v>
      </c>
      <c r="F5" s="3">
        <f>SUM(B5:E5)</f>
        <v>-0.125</v>
      </c>
      <c r="G5" s="9">
        <f t="shared" ref="G5:G11" si="0">50%+F5</f>
        <v>0.375</v>
      </c>
      <c r="H5" s="23"/>
      <c r="I5" s="21" t="s">
        <v>29</v>
      </c>
      <c r="J5" s="4">
        <v>-0.2</v>
      </c>
      <c r="K5" s="9">
        <f>50%+J5</f>
        <v>0.3</v>
      </c>
      <c r="M5" s="42">
        <f>B5</f>
        <v>-2.5000000000000001E-2</v>
      </c>
      <c r="N5" s="27">
        <f>C5</f>
        <v>-2.5000000000000001E-2</v>
      </c>
      <c r="O5" s="4">
        <v>0.5</v>
      </c>
      <c r="P5" s="4">
        <v>0.3</v>
      </c>
      <c r="Q5" s="5">
        <v>-0.05</v>
      </c>
      <c r="R5" s="27">
        <f>O5+$Q5</f>
        <v>0.45</v>
      </c>
      <c r="S5" s="47">
        <f>P5+$Q5</f>
        <v>0.25</v>
      </c>
    </row>
    <row r="6" spans="1:19" x14ac:dyDescent="0.3">
      <c r="A6" s="6" t="s">
        <v>42</v>
      </c>
      <c r="B6" s="42">
        <v>0</v>
      </c>
      <c r="C6" s="27">
        <v>-2.5000000000000001E-2</v>
      </c>
      <c r="D6" s="27">
        <v>-7.4999999999999997E-2</v>
      </c>
      <c r="E6" s="27">
        <v>-0.1</v>
      </c>
      <c r="F6" s="3">
        <f>SUM(B6:E6)</f>
        <v>-0.2</v>
      </c>
      <c r="G6" s="9">
        <f t="shared" si="0"/>
        <v>0.3</v>
      </c>
      <c r="H6" s="23"/>
      <c r="I6" s="21" t="s">
        <v>29</v>
      </c>
      <c r="J6" s="4">
        <v>-0.2</v>
      </c>
      <c r="K6" s="9">
        <f t="shared" ref="K6:K11" si="1">50%+J6</f>
        <v>0.3</v>
      </c>
      <c r="M6" s="42">
        <f t="shared" ref="M6:N11" si="2">B6</f>
        <v>0</v>
      </c>
      <c r="N6" s="27">
        <f t="shared" ref="N6:N11" si="3">C6</f>
        <v>-2.5000000000000001E-2</v>
      </c>
      <c r="O6" s="4">
        <v>0.5</v>
      </c>
      <c r="P6" s="4">
        <v>0.3</v>
      </c>
      <c r="Q6" s="3">
        <v>-7.4999999999999997E-2</v>
      </c>
      <c r="R6" s="27">
        <f t="shared" ref="R6:R11" si="4">O6+$Q6</f>
        <v>0.42499999999999999</v>
      </c>
      <c r="S6" s="47">
        <f t="shared" ref="S6:S11" si="5">P6+$Q6</f>
        <v>0.22499999999999998</v>
      </c>
    </row>
    <row r="7" spans="1:19" s="1" customFormat="1" x14ac:dyDescent="0.3">
      <c r="A7" s="6" t="s">
        <v>9</v>
      </c>
      <c r="B7" s="42">
        <v>-2.5000000000000001E-2</v>
      </c>
      <c r="C7" s="27">
        <v>-2.5000000000000001E-2</v>
      </c>
      <c r="D7" s="27">
        <v>0</v>
      </c>
      <c r="E7" s="27">
        <v>0</v>
      </c>
      <c r="F7" s="3">
        <f>SUM(B7:E7)</f>
        <v>-0.05</v>
      </c>
      <c r="G7" s="9">
        <f t="shared" si="0"/>
        <v>0.45</v>
      </c>
      <c r="H7" s="24"/>
      <c r="I7" s="21" t="s">
        <v>31</v>
      </c>
      <c r="J7" s="4">
        <v>-0.05</v>
      </c>
      <c r="K7" s="9">
        <f t="shared" si="1"/>
        <v>0.45</v>
      </c>
      <c r="M7" s="42">
        <f t="shared" si="2"/>
        <v>-2.5000000000000001E-2</v>
      </c>
      <c r="N7" s="27">
        <f t="shared" si="3"/>
        <v>-2.5000000000000001E-2</v>
      </c>
      <c r="O7" s="4">
        <v>0.5</v>
      </c>
      <c r="P7" s="4">
        <v>0.3</v>
      </c>
      <c r="Q7" s="5">
        <v>-0.05</v>
      </c>
      <c r="R7" s="27">
        <f t="shared" si="4"/>
        <v>0.45</v>
      </c>
      <c r="S7" s="47">
        <f t="shared" si="5"/>
        <v>0.25</v>
      </c>
    </row>
    <row r="8" spans="1:19" s="1" customFormat="1" x14ac:dyDescent="0.3">
      <c r="A8" s="6" t="s">
        <v>44</v>
      </c>
      <c r="B8" s="42">
        <v>-2.5000000000000001E-2</v>
      </c>
      <c r="C8" s="27">
        <v>-2.5000000000000001E-2</v>
      </c>
      <c r="D8" s="27">
        <v>-7.4999999999999997E-2</v>
      </c>
      <c r="E8" s="27">
        <v>-0.1</v>
      </c>
      <c r="F8" s="3">
        <f>SUM(B8:E8)</f>
        <v>-0.22500000000000001</v>
      </c>
      <c r="G8" s="9">
        <f t="shared" si="0"/>
        <v>0.27500000000000002</v>
      </c>
      <c r="H8" s="24"/>
      <c r="I8" s="21" t="s">
        <v>45</v>
      </c>
      <c r="J8" s="4">
        <v>-0.3</v>
      </c>
      <c r="K8" s="9">
        <f t="shared" si="1"/>
        <v>0.2</v>
      </c>
      <c r="M8" s="42">
        <f t="shared" si="2"/>
        <v>-2.5000000000000001E-2</v>
      </c>
      <c r="N8" s="27">
        <f t="shared" si="2"/>
        <v>-2.5000000000000001E-2</v>
      </c>
      <c r="O8" s="4">
        <v>0.5</v>
      </c>
      <c r="P8" s="4">
        <v>0.3</v>
      </c>
      <c r="Q8" s="5">
        <v>-0.05</v>
      </c>
      <c r="R8" s="27">
        <f t="shared" si="4"/>
        <v>0.45</v>
      </c>
      <c r="S8" s="47">
        <f t="shared" si="5"/>
        <v>0.25</v>
      </c>
    </row>
    <row r="9" spans="1:19" s="1" customFormat="1" x14ac:dyDescent="0.3">
      <c r="A9" s="6" t="s">
        <v>12</v>
      </c>
      <c r="B9" s="42">
        <v>-2.5000000000000001E-2</v>
      </c>
      <c r="C9" s="27">
        <v>-2.5000000000000001E-2</v>
      </c>
      <c r="D9" s="27">
        <v>-2.5000000000000001E-2</v>
      </c>
      <c r="E9" s="27">
        <v>-0.1</v>
      </c>
      <c r="F9" s="3">
        <f>SUM(B9:E9)</f>
        <v>-0.17500000000000002</v>
      </c>
      <c r="G9" s="9">
        <f t="shared" si="0"/>
        <v>0.32499999999999996</v>
      </c>
      <c r="H9" s="23"/>
      <c r="I9" s="21" t="s">
        <v>43</v>
      </c>
      <c r="J9" s="4">
        <v>-0.1</v>
      </c>
      <c r="K9" s="9">
        <f t="shared" si="1"/>
        <v>0.4</v>
      </c>
      <c r="M9" s="42">
        <f t="shared" si="2"/>
        <v>-2.5000000000000001E-2</v>
      </c>
      <c r="N9" s="27">
        <f t="shared" si="3"/>
        <v>-2.5000000000000001E-2</v>
      </c>
      <c r="O9" s="4">
        <v>0.5</v>
      </c>
      <c r="P9" s="4">
        <v>0.3</v>
      </c>
      <c r="Q9" s="5">
        <v>-0.05</v>
      </c>
      <c r="R9" s="27">
        <f t="shared" si="4"/>
        <v>0.45</v>
      </c>
      <c r="S9" s="47">
        <f t="shared" si="5"/>
        <v>0.25</v>
      </c>
    </row>
    <row r="10" spans="1:19" s="1" customFormat="1" x14ac:dyDescent="0.3">
      <c r="A10" s="6" t="s">
        <v>11</v>
      </c>
      <c r="B10" s="42">
        <v>-2.5000000000000001E-2</v>
      </c>
      <c r="C10" s="27">
        <v>-2.5000000000000001E-2</v>
      </c>
      <c r="D10" s="27">
        <v>0</v>
      </c>
      <c r="E10" s="27">
        <v>-0.05</v>
      </c>
      <c r="F10" s="3">
        <f>SUM(B10:E10)</f>
        <v>-0.1</v>
      </c>
      <c r="G10" s="9">
        <f t="shared" si="0"/>
        <v>0.4</v>
      </c>
      <c r="H10" s="23"/>
      <c r="I10" s="21" t="s">
        <v>31</v>
      </c>
      <c r="J10" s="4">
        <v>-0.05</v>
      </c>
      <c r="K10" s="9">
        <f t="shared" si="1"/>
        <v>0.45</v>
      </c>
      <c r="M10" s="42">
        <f t="shared" si="2"/>
        <v>-2.5000000000000001E-2</v>
      </c>
      <c r="N10" s="27">
        <f t="shared" si="3"/>
        <v>-2.5000000000000001E-2</v>
      </c>
      <c r="O10" s="4">
        <v>0.5</v>
      </c>
      <c r="P10" s="4">
        <v>0.3</v>
      </c>
      <c r="Q10" s="5">
        <v>-0.05</v>
      </c>
      <c r="R10" s="27">
        <f t="shared" si="4"/>
        <v>0.45</v>
      </c>
      <c r="S10" s="47">
        <f t="shared" si="5"/>
        <v>0.25</v>
      </c>
    </row>
    <row r="11" spans="1:19" ht="15" thickBot="1" x14ac:dyDescent="0.35">
      <c r="A11" s="7" t="s">
        <v>8</v>
      </c>
      <c r="B11" s="43">
        <v>-2.5000000000000001E-2</v>
      </c>
      <c r="C11" s="11">
        <v>-0.05</v>
      </c>
      <c r="D11" s="11">
        <v>0</v>
      </c>
      <c r="E11" s="11">
        <v>-0.05</v>
      </c>
      <c r="F11" s="44">
        <f>SUM(B11:E11)</f>
        <v>-0.125</v>
      </c>
      <c r="G11" s="12">
        <f t="shared" si="0"/>
        <v>0.375</v>
      </c>
      <c r="H11" s="23"/>
      <c r="I11" s="10" t="s">
        <v>31</v>
      </c>
      <c r="J11" s="13">
        <v>-0.05</v>
      </c>
      <c r="K11" s="12">
        <f t="shared" si="1"/>
        <v>0.45</v>
      </c>
      <c r="M11" s="43">
        <f t="shared" si="2"/>
        <v>-2.5000000000000001E-2</v>
      </c>
      <c r="N11" s="11">
        <f t="shared" si="3"/>
        <v>-0.05</v>
      </c>
      <c r="O11" s="13">
        <v>0.5</v>
      </c>
      <c r="P11" s="13">
        <v>0.3</v>
      </c>
      <c r="Q11" s="11">
        <v>-7.4999999999999997E-2</v>
      </c>
      <c r="R11" s="11">
        <f t="shared" si="4"/>
        <v>0.42499999999999999</v>
      </c>
      <c r="S11" s="48">
        <f t="shared" si="5"/>
        <v>0.22499999999999998</v>
      </c>
    </row>
    <row r="12" spans="1:19" x14ac:dyDescent="0.3">
      <c r="H12" s="22"/>
    </row>
    <row r="13" spans="1:19" x14ac:dyDescent="0.3">
      <c r="A13" s="46" t="s">
        <v>46</v>
      </c>
    </row>
    <row r="15" spans="1:19" ht="15.75" customHeight="1" x14ac:dyDescent="0.3">
      <c r="A15" s="37" t="s">
        <v>26</v>
      </c>
      <c r="B15" s="39" t="s">
        <v>15</v>
      </c>
      <c r="C15" s="39"/>
      <c r="D15" s="39"/>
      <c r="E15" s="39"/>
    </row>
    <row r="16" spans="1:19" ht="78" x14ac:dyDescent="0.3">
      <c r="A16" s="37"/>
      <c r="B16" s="19" t="s">
        <v>21</v>
      </c>
      <c r="C16" s="19" t="s">
        <v>16</v>
      </c>
      <c r="D16" s="38" t="s">
        <v>20</v>
      </c>
      <c r="E16" s="38"/>
    </row>
    <row r="17" spans="1:5" ht="15.6" x14ac:dyDescent="0.3">
      <c r="A17" s="20" t="s">
        <v>17</v>
      </c>
      <c r="B17" s="16" t="s">
        <v>24</v>
      </c>
      <c r="C17" s="16" t="s">
        <v>24</v>
      </c>
      <c r="D17" s="36" t="s">
        <v>25</v>
      </c>
      <c r="E17" s="36"/>
    </row>
    <row r="18" spans="1:5" ht="15.6" x14ac:dyDescent="0.3">
      <c r="A18" s="20" t="s">
        <v>18</v>
      </c>
      <c r="B18" s="16" t="s">
        <v>24</v>
      </c>
      <c r="C18" s="18" t="s">
        <v>25</v>
      </c>
      <c r="D18" s="36" t="s">
        <v>22</v>
      </c>
      <c r="E18" s="36"/>
    </row>
    <row r="19" spans="1:5" ht="15.6" x14ac:dyDescent="0.3">
      <c r="A19" s="20" t="s">
        <v>19</v>
      </c>
      <c r="B19" s="18" t="s">
        <v>25</v>
      </c>
      <c r="C19" s="18" t="s">
        <v>22</v>
      </c>
      <c r="D19" s="36" t="s">
        <v>23</v>
      </c>
      <c r="E19" s="36"/>
    </row>
  </sheetData>
  <mergeCells count="19">
    <mergeCell ref="D19:E19"/>
    <mergeCell ref="A2:A4"/>
    <mergeCell ref="B2:G2"/>
    <mergeCell ref="I2:K2"/>
    <mergeCell ref="F3:F4"/>
    <mergeCell ref="G3:G4"/>
    <mergeCell ref="I3:J3"/>
    <mergeCell ref="K3:K4"/>
    <mergeCell ref="A15:A16"/>
    <mergeCell ref="B15:E15"/>
    <mergeCell ref="D16:E16"/>
    <mergeCell ref="D17:E17"/>
    <mergeCell ref="D18:E18"/>
    <mergeCell ref="P3:P4"/>
    <mergeCell ref="M2:S2"/>
    <mergeCell ref="Q3:Q4"/>
    <mergeCell ref="R3:R4"/>
    <mergeCell ref="O3:O4"/>
    <mergeCell ref="S3:S4"/>
  </mergeCells>
  <conditionalFormatting sqref="K5:K11">
    <cfRule type="cellIs" dxfId="17" priority="11" operator="greaterThan">
      <formula>$G5</formula>
    </cfRule>
  </conditionalFormatting>
  <conditionalFormatting sqref="K5:K11">
    <cfRule type="cellIs" dxfId="16" priority="10" operator="lessThan">
      <formula>$G5</formula>
    </cfRule>
  </conditionalFormatting>
  <conditionalFormatting sqref="K5:K11">
    <cfRule type="cellIs" dxfId="15" priority="9" operator="equal">
      <formula>$G5</formula>
    </cfRule>
  </conditionalFormatting>
  <conditionalFormatting sqref="R5:R11">
    <cfRule type="cellIs" dxfId="14" priority="6" operator="greaterThan">
      <formula>$G5</formula>
    </cfRule>
  </conditionalFormatting>
  <conditionalFormatting sqref="R5:R11">
    <cfRule type="cellIs" dxfId="13" priority="5" operator="lessThan">
      <formula>$G5</formula>
    </cfRule>
  </conditionalFormatting>
  <conditionalFormatting sqref="R5:R11">
    <cfRule type="cellIs" dxfId="12" priority="4" operator="equal">
      <formula>$G5</formula>
    </cfRule>
  </conditionalFormatting>
  <conditionalFormatting sqref="S5:S11">
    <cfRule type="cellIs" dxfId="9" priority="3" operator="greaterThan">
      <formula>$G5</formula>
    </cfRule>
  </conditionalFormatting>
  <conditionalFormatting sqref="S5:S11">
    <cfRule type="cellIs" dxfId="10" priority="2" operator="lessThan">
      <formula>$G5</formula>
    </cfRule>
  </conditionalFormatting>
  <conditionalFormatting sqref="S5:S11">
    <cfRule type="cellIs" dxfId="11" priority="1" operator="equal">
      <formula>$G5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1D0A-967C-4530-B1BC-AE50853BEFAE}">
  <dimension ref="A1:D5"/>
  <sheetViews>
    <sheetView topLeftCell="C1" workbookViewId="0">
      <selection sqref="A1:A2"/>
    </sheetView>
  </sheetViews>
  <sheetFormatPr defaultRowHeight="14.4" x14ac:dyDescent="0.3"/>
  <cols>
    <col min="2" max="2" width="29" customWidth="1"/>
    <col min="3" max="3" width="28.44140625" customWidth="1"/>
    <col min="4" max="4" width="31.33203125" customWidth="1"/>
  </cols>
  <sheetData>
    <row r="1" spans="1:4" ht="15.6" x14ac:dyDescent="0.3">
      <c r="A1" s="37" t="s">
        <v>14</v>
      </c>
      <c r="B1" s="39" t="s">
        <v>15</v>
      </c>
      <c r="C1" s="39"/>
      <c r="D1" s="39"/>
    </row>
    <row r="2" spans="1:4" ht="53.25" customHeight="1" x14ac:dyDescent="0.3">
      <c r="A2" s="37"/>
      <c r="B2" s="14" t="s">
        <v>21</v>
      </c>
      <c r="C2" s="14" t="s">
        <v>16</v>
      </c>
      <c r="D2" s="14" t="s">
        <v>20</v>
      </c>
    </row>
    <row r="3" spans="1:4" ht="15.6" x14ac:dyDescent="0.3">
      <c r="A3" s="15" t="s">
        <v>17</v>
      </c>
      <c r="B3" s="16" t="s">
        <v>24</v>
      </c>
      <c r="C3" s="16" t="s">
        <v>24</v>
      </c>
      <c r="D3" s="17" t="s">
        <v>25</v>
      </c>
    </row>
    <row r="4" spans="1:4" ht="15.6" x14ac:dyDescent="0.3">
      <c r="A4" s="15" t="s">
        <v>18</v>
      </c>
      <c r="B4" s="16" t="s">
        <v>24</v>
      </c>
      <c r="C4" s="17" t="s">
        <v>25</v>
      </c>
      <c r="D4" s="17" t="s">
        <v>22</v>
      </c>
    </row>
    <row r="5" spans="1:4" ht="15.6" x14ac:dyDescent="0.3">
      <c r="A5" s="15" t="s">
        <v>19</v>
      </c>
      <c r="B5" s="17" t="s">
        <v>25</v>
      </c>
      <c r="C5" s="17" t="s">
        <v>22</v>
      </c>
      <c r="D5" s="17" t="s">
        <v>23</v>
      </c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Pstar_Ex</vt:lpstr>
      <vt:lpstr>BSB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Schmidtke</cp:lastModifiedBy>
  <dcterms:created xsi:type="dcterms:W3CDTF">2020-09-18T14:53:49Z</dcterms:created>
  <dcterms:modified xsi:type="dcterms:W3CDTF">2021-10-19T02:55:48Z</dcterms:modified>
</cp:coreProperties>
</file>