
<file path=[Content_Types].xml><?xml version="1.0" encoding="utf-8"?>
<Types xmlns="http://schemas.openxmlformats.org/package/2006/content-types"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78.xml" ContentType="application/vnd.openxmlformats-officedocument.drawingml.chart+xml"/>
  <Override PartName="/xl/charts/chart89.xml" ContentType="application/vnd.openxmlformats-officedocument.drawingml.chart+xml"/>
  <Default Extension="xml" ContentType="application/xml"/>
  <Override PartName="/xl/charts/chart49.xml" ContentType="application/vnd.openxmlformats-officedocument.drawingml.chart+xml"/>
  <Override PartName="/xl/charts/chart67.xml" ContentType="application/vnd.openxmlformats-officedocument.drawingml.chart+xml"/>
  <Override PartName="/xl/drawings/drawing2.xml" ContentType="application/vnd.openxmlformats-officedocument.drawing+xml"/>
  <Override PartName="/xl/charts/chart96.xml" ContentType="application/vnd.openxmlformats-officedocument.drawingml.chart+xml"/>
  <Override PartName="/xl/worksheets/sheet3.xml" ContentType="application/vnd.openxmlformats-officedocument.spreadsheetml.worksheet+xml"/>
  <Override PartName="/xl/charts/chart27.xml" ContentType="application/vnd.openxmlformats-officedocument.drawingml.chart+xml"/>
  <Override PartName="/xl/charts/chart38.xml" ContentType="application/vnd.openxmlformats-officedocument.drawingml.chart+xml"/>
  <Override PartName="/xl/charts/chart56.xml" ContentType="application/vnd.openxmlformats-officedocument.drawingml.chart+xml"/>
  <Override PartName="/xl/charts/chart74.xml" ContentType="application/vnd.openxmlformats-officedocument.drawingml.chart+xml"/>
  <Override PartName="/xl/charts/chart85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54.xml" ContentType="application/vnd.openxmlformats-officedocument.drawingml.chart+xml"/>
  <Override PartName="/xl/charts/chart63.xml" ContentType="application/vnd.openxmlformats-officedocument.drawingml.chart+xml"/>
  <Override PartName="/xl/charts/chart72.xml" ContentType="application/vnd.openxmlformats-officedocument.drawingml.chart+xml"/>
  <Override PartName="/xl/charts/chart81.xml" ContentType="application/vnd.openxmlformats-officedocument.drawingml.chart+xml"/>
  <Override PartName="/xl/charts/chart92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52.xml" ContentType="application/vnd.openxmlformats-officedocument.drawingml.chart+xml"/>
  <Override PartName="/xl/charts/chart61.xml" ContentType="application/vnd.openxmlformats-officedocument.drawingml.chart+xml"/>
  <Override PartName="/xl/charts/chart70.xml" ContentType="application/vnd.openxmlformats-officedocument.drawingml.chart+xml"/>
  <Override PartName="/xl/charts/chart90.xml" ContentType="application/vnd.openxmlformats-officedocument.drawingml.chart+xml"/>
  <Override PartName="/xl/charts/chart101.xml" ContentType="application/vnd.openxmlformats-officedocument.drawingml.char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charts/chart99.xml" ContentType="application/vnd.openxmlformats-officedocument.drawingml.chart+xml"/>
  <Override PartName="/xl/charts/chart3.xml" ContentType="application/vnd.openxmlformats-officedocument.drawingml.chart+xml"/>
  <Override PartName="/xl/charts/chart59.xml" ContentType="application/vnd.openxmlformats-officedocument.drawingml.chart+xml"/>
  <Override PartName="/xl/charts/chart79.xml" ContentType="application/vnd.openxmlformats-officedocument.drawingml.chart+xml"/>
  <Override PartName="/xl/charts/chart88.xml" ContentType="application/vnd.openxmlformats-officedocument.drawingml.chart+xml"/>
  <Override PartName="/xl/charts/chart97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xl/charts/chart57.xml" ContentType="application/vnd.openxmlformats-officedocument.drawingml.chart+xml"/>
  <Override PartName="/xl/charts/chart68.xml" ContentType="application/vnd.openxmlformats-officedocument.drawingml.chart+xml"/>
  <Override PartName="/xl/charts/chart77.xml" ContentType="application/vnd.openxmlformats-officedocument.drawingml.chart+xml"/>
  <Override PartName="/xl/charts/chart86.xml" ContentType="application/vnd.openxmlformats-officedocument.drawingml.chart+xml"/>
  <Override PartName="/xl/charts/chart95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55.xml" ContentType="application/vnd.openxmlformats-officedocument.drawingml.chart+xml"/>
  <Override PartName="/xl/charts/chart66.xml" ContentType="application/vnd.openxmlformats-officedocument.drawingml.chart+xml"/>
  <Override PartName="/xl/charts/chart75.xml" ContentType="application/vnd.openxmlformats-officedocument.drawingml.chart+xml"/>
  <Override PartName="/xl/charts/chart84.xml" ContentType="application/vnd.openxmlformats-officedocument.drawingml.chart+xml"/>
  <Override PartName="/xl/charts/chart93.xml" ContentType="application/vnd.openxmlformats-officedocument.drawingml.chart+xml"/>
  <Default Extension="vml" ContentType="application/vnd.openxmlformats-officedocument.vmlDrawing"/>
  <Override PartName="/xl/comments1.xml" ContentType="application/vnd.openxmlformats-officedocument.spreadsheetml.comments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harts/chart53.xml" ContentType="application/vnd.openxmlformats-officedocument.drawingml.chart+xml"/>
  <Override PartName="/xl/charts/chart64.xml" ContentType="application/vnd.openxmlformats-officedocument.drawingml.chart+xml"/>
  <Override PartName="/xl/charts/chart73.xml" ContentType="application/vnd.openxmlformats-officedocument.drawingml.chart+xml"/>
  <Override PartName="/xl/charts/chart82.xml" ContentType="application/vnd.openxmlformats-officedocument.drawingml.chart+xml"/>
  <Override PartName="/xl/charts/chart91.xml" ContentType="application/vnd.openxmlformats-officedocument.drawingml.chart+xml"/>
  <Override PartName="/xl/calcChain.xml" ContentType="application/vnd.openxmlformats-officedocument.spreadsheetml.calcChain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51.xml" ContentType="application/vnd.openxmlformats-officedocument.drawingml.chart+xml"/>
  <Override PartName="/xl/charts/chart62.xml" ContentType="application/vnd.openxmlformats-officedocument.drawingml.chart+xml"/>
  <Override PartName="/xl/charts/chart71.xml" ContentType="application/vnd.openxmlformats-officedocument.drawingml.chart+xml"/>
  <Override PartName="/xl/charts/chart80.xml" ContentType="application/vnd.openxmlformats-officedocument.drawingml.char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60.xml" ContentType="application/vnd.openxmlformats-officedocument.drawingml.chart+xml"/>
  <Override PartName="/xl/charts/chart100.xml" ContentType="application/vnd.openxmlformats-officedocument.drawingml.chart+xml"/>
  <Override PartName="/docProps/core.xml" ContentType="application/vnd.openxmlformats-package.core-properties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charts/chart2.xml" ContentType="application/vnd.openxmlformats-officedocument.drawingml.chart+xml"/>
  <Override PartName="/xl/charts/chart69.xml" ContentType="application/vnd.openxmlformats-officedocument.drawingml.chart+xml"/>
  <Override PartName="/xl/charts/chart98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Override PartName="/xl/charts/chart29.xml" ContentType="application/vnd.openxmlformats-officedocument.drawingml.chart+xml"/>
  <Override PartName="/xl/charts/chart58.xml" ContentType="application/vnd.openxmlformats-officedocument.drawingml.chart+xml"/>
  <Override PartName="/xl/charts/chart76.xml" ContentType="application/vnd.openxmlformats-officedocument.drawingml.chart+xml"/>
  <Override PartName="/xl/charts/chart87.xml" ContentType="application/vnd.openxmlformats-officedocument.drawingml.chart+xml"/>
  <Override PartName="/xl/charts/chart18.xml" ContentType="application/vnd.openxmlformats-officedocument.drawingml.chart+xml"/>
  <Override PartName="/xl/charts/chart36.xml" ContentType="application/vnd.openxmlformats-officedocument.drawingml.chart+xml"/>
  <Override PartName="/xl/charts/chart47.xml" ContentType="application/vnd.openxmlformats-officedocument.drawingml.chart+xml"/>
  <Override PartName="/xl/charts/chart65.xml" ContentType="application/vnd.openxmlformats-officedocument.drawingml.chart+xml"/>
  <Override PartName="/xl/charts/chart83.xml" ContentType="application/vnd.openxmlformats-officedocument.drawingml.chart+xml"/>
  <Override PartName="/xl/charts/chart94.xml" ContentType="application/vnd.openxmlformats-officedocument.drawingml.chart+xml"/>
  <Override PartName="/xl/comments2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05" windowWidth="19440" windowHeight="9210" tabRatio="909"/>
  </bookViews>
  <sheets>
    <sheet name="Landings Trends" sheetId="4" r:id="rId1"/>
    <sheet name="Assessed Stocks Comparison" sheetId="5" r:id="rId2"/>
    <sheet name="DCAC Calculations" sheetId="6" r:id="rId3"/>
    <sheet name="ComparisonA" sheetId="9" r:id="rId4"/>
  </sheets>
  <definedNames>
    <definedName name="solver_adj" localSheetId="2" hidden="1">'DCAC Calculations'!$AY$76</definedName>
    <definedName name="solver_cvg" localSheetId="2" hidden="1">0.0001</definedName>
    <definedName name="solver_drv" localSheetId="2" hidden="1">1</definedName>
    <definedName name="solver_est" localSheetId="2" hidden="1">1</definedName>
    <definedName name="solver_itr" localSheetId="2" hidden="1">100</definedName>
    <definedName name="solver_lin" localSheetId="2" hidden="1">2</definedName>
    <definedName name="solver_neg" localSheetId="2" hidden="1">2</definedName>
    <definedName name="solver_num" localSheetId="2" hidden="1">0</definedName>
    <definedName name="solver_nwt" localSheetId="2" hidden="1">1</definedName>
    <definedName name="solver_opt" localSheetId="2" hidden="1">'DCAC Calculations'!$AT$76</definedName>
    <definedName name="solver_pre" localSheetId="2" hidden="1">0.000001</definedName>
    <definedName name="solver_scl" localSheetId="2" hidden="1">2</definedName>
    <definedName name="solver_sho" localSheetId="2" hidden="1">2</definedName>
    <definedName name="solver_tim" localSheetId="2" hidden="1">100</definedName>
    <definedName name="solver_tol" localSheetId="2" hidden="1">0.05</definedName>
    <definedName name="solver_typ" localSheetId="2" hidden="1">3</definedName>
    <definedName name="solver_val" localSheetId="2" hidden="1">0.75</definedName>
  </definedNames>
  <calcPr calcId="125725"/>
</workbook>
</file>

<file path=xl/calcChain.xml><?xml version="1.0" encoding="utf-8"?>
<calcChain xmlns="http://schemas.openxmlformats.org/spreadsheetml/2006/main">
  <c r="L4" i="9"/>
  <c r="F71" i="6"/>
  <c r="L7" i="9" l="1"/>
  <c r="L5"/>
  <c r="L6"/>
  <c r="L8"/>
  <c r="L19"/>
  <c r="L17"/>
  <c r="L18"/>
  <c r="L10"/>
  <c r="L11"/>
  <c r="L13"/>
  <c r="L9"/>
  <c r="L20"/>
  <c r="L14"/>
  <c r="L15"/>
  <c r="L25"/>
  <c r="L21"/>
  <c r="L12"/>
  <c r="L57"/>
  <c r="L23"/>
  <c r="L22"/>
  <c r="L24"/>
  <c r="L29"/>
  <c r="L31"/>
  <c r="L30"/>
  <c r="L27"/>
  <c r="L28"/>
  <c r="L26"/>
  <c r="L33"/>
  <c r="L39"/>
  <c r="L32"/>
  <c r="L38"/>
  <c r="L35"/>
  <c r="L34"/>
  <c r="L37"/>
  <c r="L36"/>
  <c r="L58"/>
  <c r="L42"/>
  <c r="L45"/>
  <c r="L41"/>
  <c r="L46"/>
  <c r="L48"/>
  <c r="L44"/>
  <c r="L40"/>
  <c r="L59"/>
  <c r="L47"/>
  <c r="L43"/>
  <c r="L50"/>
  <c r="L53"/>
  <c r="L51"/>
  <c r="L52"/>
  <c r="L56"/>
  <c r="L55"/>
  <c r="L54"/>
  <c r="L49"/>
  <c r="L63"/>
  <c r="L64"/>
  <c r="L69"/>
  <c r="L66"/>
  <c r="L67"/>
  <c r="L62"/>
  <c r="L71"/>
  <c r="L65"/>
  <c r="L72"/>
  <c r="L61"/>
  <c r="L70"/>
  <c r="L68"/>
  <c r="L60"/>
  <c r="L73"/>
  <c r="L16"/>
  <c r="L77" s="1"/>
  <c r="H31"/>
  <c r="K31" s="1"/>
  <c r="H43"/>
  <c r="K43" s="1"/>
  <c r="H44"/>
  <c r="K44" s="1"/>
  <c r="H15"/>
  <c r="K15" s="1"/>
  <c r="H30"/>
  <c r="K30" s="1"/>
  <c r="H6"/>
  <c r="K6" s="1"/>
  <c r="H70"/>
  <c r="K70" s="1"/>
  <c r="H55"/>
  <c r="K55" s="1"/>
  <c r="H19"/>
  <c r="K19" s="1"/>
  <c r="H21"/>
  <c r="K21" s="1"/>
  <c r="H35"/>
  <c r="K35" s="1"/>
  <c r="H66"/>
  <c r="K66" s="1"/>
  <c r="H74"/>
  <c r="K74" s="1"/>
  <c r="H17"/>
  <c r="K17" s="1"/>
  <c r="H42"/>
  <c r="K42" s="1"/>
  <c r="H53"/>
  <c r="K53" s="1"/>
  <c r="H62"/>
  <c r="K62" s="1"/>
  <c r="H8"/>
  <c r="K8" s="1"/>
  <c r="H60"/>
  <c r="K60" s="1"/>
  <c r="H72"/>
  <c r="K72" s="1"/>
  <c r="H18"/>
  <c r="K18" s="1"/>
  <c r="H24"/>
  <c r="K24" s="1"/>
  <c r="H45"/>
  <c r="K45" s="1"/>
  <c r="H5"/>
  <c r="K5" s="1"/>
  <c r="H28"/>
  <c r="K28" s="1"/>
  <c r="H32"/>
  <c r="K32" s="1"/>
  <c r="H27"/>
  <c r="K27" s="1"/>
  <c r="H22"/>
  <c r="K22" s="1"/>
  <c r="H48"/>
  <c r="K48" s="1"/>
  <c r="H68"/>
  <c r="K68" s="1"/>
  <c r="H71"/>
  <c r="K71" s="1"/>
  <c r="H38"/>
  <c r="K38" s="1"/>
  <c r="H54"/>
  <c r="K54" s="1"/>
  <c r="H11"/>
  <c r="K11" s="1"/>
  <c r="H61"/>
  <c r="K61" s="1"/>
  <c r="H64"/>
  <c r="K64" s="1"/>
  <c r="H69"/>
  <c r="K69" s="1"/>
  <c r="H73"/>
  <c r="K73" s="1"/>
  <c r="H50"/>
  <c r="K50" s="1"/>
  <c r="H47"/>
  <c r="K47" s="1"/>
  <c r="H10"/>
  <c r="K10" s="1"/>
  <c r="H33"/>
  <c r="K33" s="1"/>
  <c r="H12"/>
  <c r="K12" s="1"/>
  <c r="H13"/>
  <c r="K13" s="1"/>
  <c r="H39"/>
  <c r="K39" s="1"/>
  <c r="H49"/>
  <c r="K49" s="1"/>
  <c r="H41"/>
  <c r="K41" s="1"/>
  <c r="H51"/>
  <c r="K51" s="1"/>
  <c r="H52"/>
  <c r="K52" s="1"/>
  <c r="H29"/>
  <c r="K29" s="1"/>
  <c r="H67"/>
  <c r="K67" s="1"/>
  <c r="H23"/>
  <c r="K23" s="1"/>
  <c r="H16"/>
  <c r="K16" s="1"/>
  <c r="H34"/>
  <c r="K34" s="1"/>
  <c r="H75"/>
  <c r="K75" s="1"/>
  <c r="H14"/>
  <c r="K14" s="1"/>
  <c r="H65"/>
  <c r="K65" s="1"/>
  <c r="H59"/>
  <c r="K59" s="1"/>
  <c r="H76"/>
  <c r="K76" s="1"/>
  <c r="H9"/>
  <c r="K9" s="1"/>
  <c r="H26"/>
  <c r="K26" s="1"/>
  <c r="H7"/>
  <c r="K7" s="1"/>
  <c r="H58"/>
  <c r="K58" s="1"/>
  <c r="H20"/>
  <c r="K20" s="1"/>
  <c r="H36"/>
  <c r="K36" s="1"/>
  <c r="H57"/>
  <c r="K57" s="1"/>
  <c r="H40"/>
  <c r="K40" s="1"/>
  <c r="H37"/>
  <c r="K37" s="1"/>
  <c r="H46"/>
  <c r="K46" s="1"/>
  <c r="H56"/>
  <c r="K56" s="1"/>
  <c r="H4"/>
  <c r="K4" s="1"/>
  <c r="H63"/>
  <c r="K63" s="1"/>
  <c r="H25"/>
  <c r="K25" s="1"/>
  <c r="G63"/>
  <c r="G31"/>
  <c r="J31" s="1"/>
  <c r="G43"/>
  <c r="G44"/>
  <c r="J44" s="1"/>
  <c r="G15"/>
  <c r="G30"/>
  <c r="J30" s="1"/>
  <c r="G6"/>
  <c r="G70"/>
  <c r="J70" s="1"/>
  <c r="G55"/>
  <c r="G19"/>
  <c r="J19" s="1"/>
  <c r="G21"/>
  <c r="G35"/>
  <c r="J35" s="1"/>
  <c r="G66"/>
  <c r="G74"/>
  <c r="G17"/>
  <c r="J17" s="1"/>
  <c r="G42"/>
  <c r="G53"/>
  <c r="J53" s="1"/>
  <c r="G62"/>
  <c r="G8"/>
  <c r="J8" s="1"/>
  <c r="G60"/>
  <c r="G72"/>
  <c r="J72" s="1"/>
  <c r="G18"/>
  <c r="G24"/>
  <c r="J24" s="1"/>
  <c r="G45"/>
  <c r="G5"/>
  <c r="J5" s="1"/>
  <c r="G28"/>
  <c r="G32"/>
  <c r="J32" s="1"/>
  <c r="G27"/>
  <c r="G22"/>
  <c r="J22" s="1"/>
  <c r="G48"/>
  <c r="G68"/>
  <c r="J68" s="1"/>
  <c r="G71"/>
  <c r="G38"/>
  <c r="J38" s="1"/>
  <c r="G54"/>
  <c r="G11"/>
  <c r="J11" s="1"/>
  <c r="G61"/>
  <c r="G64"/>
  <c r="J64" s="1"/>
  <c r="G69"/>
  <c r="G73"/>
  <c r="J73" s="1"/>
  <c r="G50"/>
  <c r="G47"/>
  <c r="J47" s="1"/>
  <c r="G10"/>
  <c r="G33"/>
  <c r="J33" s="1"/>
  <c r="G12"/>
  <c r="G13"/>
  <c r="J13" s="1"/>
  <c r="G39"/>
  <c r="G49"/>
  <c r="J49" s="1"/>
  <c r="G41"/>
  <c r="G51"/>
  <c r="J51" s="1"/>
  <c r="G52"/>
  <c r="G29"/>
  <c r="J29" s="1"/>
  <c r="G67"/>
  <c r="G23"/>
  <c r="J23" s="1"/>
  <c r="G16"/>
  <c r="G34"/>
  <c r="J34" s="1"/>
  <c r="G75"/>
  <c r="G14"/>
  <c r="J14" s="1"/>
  <c r="G65"/>
  <c r="G59"/>
  <c r="J59" s="1"/>
  <c r="G76"/>
  <c r="G9"/>
  <c r="J9" s="1"/>
  <c r="G26"/>
  <c r="G7"/>
  <c r="J7" s="1"/>
  <c r="G58"/>
  <c r="G20"/>
  <c r="J20" s="1"/>
  <c r="G36"/>
  <c r="G57"/>
  <c r="J57" s="1"/>
  <c r="G40"/>
  <c r="G37"/>
  <c r="J37" s="1"/>
  <c r="G46"/>
  <c r="G56"/>
  <c r="J56" s="1"/>
  <c r="G4"/>
  <c r="G25"/>
  <c r="J25" s="1"/>
  <c r="G60" i="6"/>
  <c r="G64"/>
  <c r="G43"/>
  <c r="G25"/>
  <c r="G12"/>
  <c r="G42"/>
  <c r="G36"/>
  <c r="G56"/>
  <c r="G17"/>
  <c r="G35"/>
  <c r="G38"/>
  <c r="G13"/>
  <c r="G75"/>
  <c r="G21"/>
  <c r="G62"/>
  <c r="G41"/>
  <c r="G5"/>
  <c r="G44"/>
  <c r="G54"/>
  <c r="G34"/>
  <c r="G53"/>
  <c r="G51"/>
  <c r="G22"/>
  <c r="G74"/>
  <c r="G24"/>
  <c r="G28"/>
  <c r="G8"/>
  <c r="G7"/>
  <c r="G63"/>
  <c r="G20"/>
  <c r="G45"/>
  <c r="G50"/>
  <c r="G73"/>
  <c r="G37"/>
  <c r="G47"/>
  <c r="G40"/>
  <c r="G59"/>
  <c r="G70"/>
  <c r="G52"/>
  <c r="G72"/>
  <c r="G6"/>
  <c r="G16"/>
  <c r="G10"/>
  <c r="G31"/>
  <c r="G55"/>
  <c r="G30"/>
  <c r="G32"/>
  <c r="G66"/>
  <c r="G68"/>
  <c r="G4"/>
  <c r="G57"/>
  <c r="G27"/>
  <c r="G33"/>
  <c r="G15"/>
  <c r="G9"/>
  <c r="G61"/>
  <c r="G69"/>
  <c r="G48"/>
  <c r="G49"/>
  <c r="G46"/>
  <c r="G39"/>
  <c r="G65"/>
  <c r="G14"/>
  <c r="G26"/>
  <c r="G19"/>
  <c r="G23"/>
  <c r="G67"/>
  <c r="G76"/>
  <c r="G29"/>
  <c r="G11"/>
  <c r="G58"/>
  <c r="G18"/>
  <c r="O5" i="5"/>
  <c r="N5"/>
  <c r="M5"/>
  <c r="C4" i="4"/>
  <c r="AQ60" i="6"/>
  <c r="AQ64"/>
  <c r="AQ43"/>
  <c r="AQ25"/>
  <c r="AQ12"/>
  <c r="AS12" s="1"/>
  <c r="AQ42"/>
  <c r="AQ36"/>
  <c r="AQ56"/>
  <c r="AQ17"/>
  <c r="AQ35"/>
  <c r="AQ38"/>
  <c r="AQ13"/>
  <c r="AQ75"/>
  <c r="AQ21"/>
  <c r="AQ62"/>
  <c r="AQ41"/>
  <c r="AQ5"/>
  <c r="AQ44"/>
  <c r="AQ54"/>
  <c r="AQ34"/>
  <c r="AQ53"/>
  <c r="AQ51"/>
  <c r="AQ22"/>
  <c r="AQ74"/>
  <c r="AQ24"/>
  <c r="AQ28"/>
  <c r="AQ8"/>
  <c r="AQ7"/>
  <c r="AQ63"/>
  <c r="AQ20"/>
  <c r="AQ45"/>
  <c r="AQ50"/>
  <c r="AQ73"/>
  <c r="AQ37"/>
  <c r="AQ47"/>
  <c r="AQ40"/>
  <c r="AQ59"/>
  <c r="AQ70"/>
  <c r="AQ52"/>
  <c r="AQ72"/>
  <c r="AQ6"/>
  <c r="AQ16"/>
  <c r="AQ10"/>
  <c r="AQ31"/>
  <c r="AQ55"/>
  <c r="AQ30"/>
  <c r="AQ32"/>
  <c r="AQ66"/>
  <c r="AQ68"/>
  <c r="AQ4"/>
  <c r="AQ57"/>
  <c r="AQ27"/>
  <c r="AQ33"/>
  <c r="AQ15"/>
  <c r="AQ9"/>
  <c r="AQ61"/>
  <c r="AQ69"/>
  <c r="AQ48"/>
  <c r="AQ49"/>
  <c r="AQ46"/>
  <c r="AQ39"/>
  <c r="AQ65"/>
  <c r="AQ14"/>
  <c r="AQ26"/>
  <c r="AQ19"/>
  <c r="AQ23"/>
  <c r="AQ67"/>
  <c r="AQ76"/>
  <c r="AQ29"/>
  <c r="AQ11"/>
  <c r="AQ58"/>
  <c r="AQ18"/>
  <c r="AP60"/>
  <c r="AP64"/>
  <c r="AP43"/>
  <c r="AP25"/>
  <c r="AR25" s="1"/>
  <c r="AP12"/>
  <c r="AP42"/>
  <c r="AR42" s="1"/>
  <c r="AP36"/>
  <c r="AP56"/>
  <c r="AR56" s="1"/>
  <c r="AP17"/>
  <c r="AP35"/>
  <c r="AR35" s="1"/>
  <c r="AP38"/>
  <c r="AP13"/>
  <c r="AR13" s="1"/>
  <c r="AP75"/>
  <c r="AP21"/>
  <c r="AR21" s="1"/>
  <c r="AP62"/>
  <c r="AP41"/>
  <c r="AR41" s="1"/>
  <c r="AP5"/>
  <c r="AP44"/>
  <c r="AR44" s="1"/>
  <c r="AP54"/>
  <c r="AP34"/>
  <c r="AR34" s="1"/>
  <c r="AP53"/>
  <c r="AP51"/>
  <c r="AR51" s="1"/>
  <c r="AP22"/>
  <c r="AP74"/>
  <c r="AR74" s="1"/>
  <c r="AP24"/>
  <c r="AP28"/>
  <c r="AR28" s="1"/>
  <c r="AP8"/>
  <c r="AP7"/>
  <c r="AR7" s="1"/>
  <c r="AP63"/>
  <c r="AP20"/>
  <c r="AR20" s="1"/>
  <c r="AP45"/>
  <c r="AP50"/>
  <c r="AR50" s="1"/>
  <c r="AP73"/>
  <c r="AP37"/>
  <c r="AR37" s="1"/>
  <c r="AP47"/>
  <c r="AP40"/>
  <c r="AR40" s="1"/>
  <c r="AP59"/>
  <c r="AP70"/>
  <c r="AR70" s="1"/>
  <c r="AP52"/>
  <c r="AP72"/>
  <c r="AR72" s="1"/>
  <c r="AP6"/>
  <c r="AP16"/>
  <c r="AR16" s="1"/>
  <c r="AP10"/>
  <c r="AP31"/>
  <c r="AR31" s="1"/>
  <c r="AP55"/>
  <c r="AP30"/>
  <c r="AR30" s="1"/>
  <c r="AP32"/>
  <c r="AP66"/>
  <c r="AR66" s="1"/>
  <c r="AP68"/>
  <c r="AP4"/>
  <c r="AR4" s="1"/>
  <c r="AP57"/>
  <c r="AP27"/>
  <c r="AR27" s="1"/>
  <c r="AP33"/>
  <c r="AP15"/>
  <c r="AR15" s="1"/>
  <c r="AP9"/>
  <c r="AP61"/>
  <c r="AR61" s="1"/>
  <c r="AP69"/>
  <c r="AP48"/>
  <c r="AR48" s="1"/>
  <c r="AP49"/>
  <c r="AP46"/>
  <c r="AR46" s="1"/>
  <c r="AP39"/>
  <c r="AR71"/>
  <c r="AP65"/>
  <c r="AP14"/>
  <c r="AR14" s="1"/>
  <c r="AP26"/>
  <c r="AP19"/>
  <c r="AR19" s="1"/>
  <c r="AP23"/>
  <c r="AP67"/>
  <c r="AR67" s="1"/>
  <c r="AP76"/>
  <c r="AP29"/>
  <c r="AR29" s="1"/>
  <c r="AP11"/>
  <c r="AP58"/>
  <c r="AR58" s="1"/>
  <c r="AP18"/>
  <c r="AR60"/>
  <c r="AR64"/>
  <c r="AR43"/>
  <c r="AR12"/>
  <c r="AR36"/>
  <c r="AR17"/>
  <c r="AR38"/>
  <c r="AR75"/>
  <c r="AR62"/>
  <c r="AR5"/>
  <c r="AR54"/>
  <c r="AR53"/>
  <c r="AR22"/>
  <c r="AR24"/>
  <c r="AR8"/>
  <c r="AR63"/>
  <c r="AR45"/>
  <c r="AR73"/>
  <c r="AR47"/>
  <c r="AR59"/>
  <c r="AR52"/>
  <c r="AR6"/>
  <c r="AR10"/>
  <c r="AR55"/>
  <c r="AR32"/>
  <c r="AR68"/>
  <c r="AR57"/>
  <c r="AR33"/>
  <c r="AR9"/>
  <c r="AR69"/>
  <c r="AR49"/>
  <c r="AR39"/>
  <c r="AR65"/>
  <c r="AR26"/>
  <c r="AR23"/>
  <c r="AR76"/>
  <c r="AR11"/>
  <c r="AR18"/>
  <c r="AS60"/>
  <c r="AS64"/>
  <c r="AS43"/>
  <c r="AS25"/>
  <c r="AS42"/>
  <c r="AS36"/>
  <c r="AS56"/>
  <c r="AS17"/>
  <c r="AS35"/>
  <c r="AS38"/>
  <c r="AS13"/>
  <c r="AS75"/>
  <c r="AS21"/>
  <c r="AS62"/>
  <c r="AS41"/>
  <c r="AS5"/>
  <c r="AS44"/>
  <c r="AS54"/>
  <c r="AS34"/>
  <c r="AS53"/>
  <c r="AS51"/>
  <c r="AS22"/>
  <c r="AS74"/>
  <c r="AS24"/>
  <c r="AS28"/>
  <c r="AS8"/>
  <c r="AS7"/>
  <c r="AS63"/>
  <c r="AS20"/>
  <c r="AS45"/>
  <c r="AS50"/>
  <c r="AS73"/>
  <c r="AS37"/>
  <c r="AS47"/>
  <c r="AS40"/>
  <c r="AS59"/>
  <c r="AS70"/>
  <c r="AS52"/>
  <c r="AS72"/>
  <c r="AS6"/>
  <c r="AS16"/>
  <c r="AS10"/>
  <c r="AS31"/>
  <c r="AS55"/>
  <c r="AS30"/>
  <c r="AS32"/>
  <c r="AS66"/>
  <c r="AS68"/>
  <c r="AS4"/>
  <c r="AS57"/>
  <c r="AS27"/>
  <c r="AS33"/>
  <c r="AS15"/>
  <c r="AS9"/>
  <c r="AS61"/>
  <c r="AS69"/>
  <c r="AS48"/>
  <c r="AS49"/>
  <c r="AS46"/>
  <c r="AS39"/>
  <c r="AS71"/>
  <c r="AS65"/>
  <c r="AS14"/>
  <c r="AS26"/>
  <c r="AS19"/>
  <c r="AS23"/>
  <c r="AS67"/>
  <c r="AS76"/>
  <c r="AS29"/>
  <c r="AS11"/>
  <c r="AS58"/>
  <c r="AS18"/>
  <c r="C6" i="4"/>
  <c r="L78" i="9" l="1"/>
  <c r="L79"/>
  <c r="J66"/>
  <c r="J55"/>
  <c r="J15"/>
  <c r="J21"/>
  <c r="J6"/>
  <c r="J43"/>
  <c r="J63"/>
  <c r="J4"/>
  <c r="J46"/>
  <c r="J40"/>
  <c r="J36"/>
  <c r="J58"/>
  <c r="J26"/>
  <c r="J76"/>
  <c r="J65"/>
  <c r="J75"/>
  <c r="J16"/>
  <c r="J67"/>
  <c r="J52"/>
  <c r="J41"/>
  <c r="J39"/>
  <c r="J12"/>
  <c r="J10"/>
  <c r="J50"/>
  <c r="J69"/>
  <c r="J61"/>
  <c r="J54"/>
  <c r="J71"/>
  <c r="J48"/>
  <c r="J27"/>
  <c r="J28"/>
  <c r="J45"/>
  <c r="J18"/>
  <c r="J60"/>
  <c r="J62"/>
  <c r="J42"/>
  <c r="J74"/>
  <c r="AW60" i="6"/>
  <c r="AX60"/>
  <c r="AW64"/>
  <c r="AX64"/>
  <c r="AW43"/>
  <c r="AX43"/>
  <c r="AW25"/>
  <c r="AX25"/>
  <c r="AW12"/>
  <c r="AX12"/>
  <c r="AW42"/>
  <c r="AX42"/>
  <c r="AW36"/>
  <c r="AX36"/>
  <c r="AW56"/>
  <c r="AX56"/>
  <c r="AW17"/>
  <c r="AX17"/>
  <c r="AW35"/>
  <c r="AX35"/>
  <c r="AW38"/>
  <c r="AX38"/>
  <c r="AW13"/>
  <c r="AX13"/>
  <c r="AW75"/>
  <c r="AX75"/>
  <c r="AW21"/>
  <c r="AX21"/>
  <c r="AW62"/>
  <c r="AX62"/>
  <c r="AW41"/>
  <c r="AX41"/>
  <c r="AW5"/>
  <c r="AX5"/>
  <c r="AW44"/>
  <c r="AX44"/>
  <c r="AW54"/>
  <c r="AX54"/>
  <c r="AW34"/>
  <c r="AX34"/>
  <c r="AW53"/>
  <c r="AX53"/>
  <c r="AW51"/>
  <c r="AX51"/>
  <c r="AW22"/>
  <c r="AX22"/>
  <c r="AW74"/>
  <c r="AX74"/>
  <c r="AW24"/>
  <c r="AX24"/>
  <c r="AW28"/>
  <c r="AX28"/>
  <c r="AW8"/>
  <c r="AX8"/>
  <c r="AW7"/>
  <c r="AX7"/>
  <c r="AW63"/>
  <c r="AX63"/>
  <c r="AW20"/>
  <c r="AX20"/>
  <c r="AW45"/>
  <c r="AX45"/>
  <c r="AW50"/>
  <c r="AX50"/>
  <c r="AW73"/>
  <c r="AX73"/>
  <c r="AW37"/>
  <c r="AX37"/>
  <c r="AW47"/>
  <c r="AX47"/>
  <c r="AW40"/>
  <c r="AX40"/>
  <c r="AW59"/>
  <c r="AX59"/>
  <c r="AW70"/>
  <c r="AX70"/>
  <c r="AW52"/>
  <c r="AX52"/>
  <c r="AW72"/>
  <c r="AX72"/>
  <c r="AW6"/>
  <c r="AX6"/>
  <c r="AW16"/>
  <c r="AX16"/>
  <c r="AW10"/>
  <c r="AX10"/>
  <c r="AW31"/>
  <c r="AX31"/>
  <c r="AW55"/>
  <c r="AX55"/>
  <c r="AW30"/>
  <c r="AX30"/>
  <c r="AW32"/>
  <c r="AX32"/>
  <c r="AW66"/>
  <c r="AX66"/>
  <c r="AW68"/>
  <c r="AX68"/>
  <c r="AW4"/>
  <c r="AX4"/>
  <c r="AW57"/>
  <c r="AX57"/>
  <c r="AW27"/>
  <c r="AX27"/>
  <c r="AW33"/>
  <c r="AX33"/>
  <c r="AW15"/>
  <c r="AX15"/>
  <c r="AW9"/>
  <c r="AX9"/>
  <c r="AW61"/>
  <c r="AX61"/>
  <c r="AW69"/>
  <c r="AX69"/>
  <c r="AW48"/>
  <c r="AX48"/>
  <c r="AW49"/>
  <c r="AX49"/>
  <c r="AW46"/>
  <c r="AX46"/>
  <c r="AW39"/>
  <c r="AX39"/>
  <c r="AW71"/>
  <c r="AX71"/>
  <c r="AW65"/>
  <c r="AX65"/>
  <c r="AW14"/>
  <c r="AX14"/>
  <c r="AW26"/>
  <c r="AX26"/>
  <c r="AW19"/>
  <c r="AX19"/>
  <c r="AW23"/>
  <c r="AX23"/>
  <c r="AW67"/>
  <c r="AX67"/>
  <c r="AW76"/>
  <c r="AX76"/>
  <c r="AW29"/>
  <c r="AX29"/>
  <c r="AW11"/>
  <c r="AX11"/>
  <c r="AW58"/>
  <c r="AX58"/>
  <c r="AX18"/>
  <c r="AW18"/>
  <c r="AV18" s="1"/>
  <c r="J64"/>
  <c r="I64"/>
  <c r="J60"/>
  <c r="I60"/>
  <c r="J43"/>
  <c r="I43"/>
  <c r="J18"/>
  <c r="I18"/>
  <c r="I24"/>
  <c r="I40"/>
  <c r="I36"/>
  <c r="I62"/>
  <c r="I25"/>
  <c r="I12"/>
  <c r="I35"/>
  <c r="I22"/>
  <c r="I5"/>
  <c r="I56"/>
  <c r="I41"/>
  <c r="I42"/>
  <c r="I54"/>
  <c r="I17"/>
  <c r="I13"/>
  <c r="I51"/>
  <c r="I63"/>
  <c r="I53"/>
  <c r="I38"/>
  <c r="I45"/>
  <c r="I7"/>
  <c r="I44"/>
  <c r="I8"/>
  <c r="I72"/>
  <c r="I74"/>
  <c r="I75"/>
  <c r="I52"/>
  <c r="I59"/>
  <c r="I28"/>
  <c r="I20"/>
  <c r="I21"/>
  <c r="I34"/>
  <c r="I73"/>
  <c r="I68"/>
  <c r="I37"/>
  <c r="I70"/>
  <c r="I31"/>
  <c r="I32"/>
  <c r="I30"/>
  <c r="I50"/>
  <c r="I10"/>
  <c r="I66"/>
  <c r="I16"/>
  <c r="I57"/>
  <c r="I6"/>
  <c r="I33"/>
  <c r="I55"/>
  <c r="I27"/>
  <c r="I47"/>
  <c r="I61"/>
  <c r="I9"/>
  <c r="I4"/>
  <c r="I48"/>
  <c r="I65"/>
  <c r="I49"/>
  <c r="I15"/>
  <c r="I69"/>
  <c r="I39"/>
  <c r="I19"/>
  <c r="I14"/>
  <c r="I26"/>
  <c r="I46"/>
  <c r="I11"/>
  <c r="I23"/>
  <c r="I76"/>
  <c r="I29"/>
  <c r="I67"/>
  <c r="I58"/>
  <c r="M16" i="5"/>
  <c r="D16"/>
  <c r="K16" s="1"/>
  <c r="O16" s="1"/>
  <c r="C16"/>
  <c r="J16" s="1"/>
  <c r="N16" s="1"/>
  <c r="M15"/>
  <c r="D15"/>
  <c r="K15" s="1"/>
  <c r="O15" s="1"/>
  <c r="C15"/>
  <c r="J15" s="1"/>
  <c r="N15" s="1"/>
  <c r="M14"/>
  <c r="D14"/>
  <c r="K14" s="1"/>
  <c r="O14" s="1"/>
  <c r="C14"/>
  <c r="J14" s="1"/>
  <c r="N14" s="1"/>
  <c r="M13"/>
  <c r="D13"/>
  <c r="K13" s="1"/>
  <c r="O13" s="1"/>
  <c r="C13"/>
  <c r="J13" s="1"/>
  <c r="N13" s="1"/>
  <c r="M12"/>
  <c r="D12"/>
  <c r="K12" s="1"/>
  <c r="O12" s="1"/>
  <c r="C12"/>
  <c r="J12" s="1"/>
  <c r="N12" s="1"/>
  <c r="M11"/>
  <c r="D11"/>
  <c r="K11" s="1"/>
  <c r="O11" s="1"/>
  <c r="C11"/>
  <c r="J11" s="1"/>
  <c r="N11" s="1"/>
  <c r="M10"/>
  <c r="D10"/>
  <c r="K10" s="1"/>
  <c r="O10" s="1"/>
  <c r="C10"/>
  <c r="J10" s="1"/>
  <c r="N10" s="1"/>
  <c r="M9"/>
  <c r="D9"/>
  <c r="K9" s="1"/>
  <c r="O9" s="1"/>
  <c r="C9"/>
  <c r="J9" s="1"/>
  <c r="N9" s="1"/>
  <c r="M8"/>
  <c r="D8"/>
  <c r="K8" s="1"/>
  <c r="O8" s="1"/>
  <c r="C8"/>
  <c r="J8" s="1"/>
  <c r="N8" s="1"/>
  <c r="M7"/>
  <c r="D7"/>
  <c r="K7" s="1"/>
  <c r="O7" s="1"/>
  <c r="C7"/>
  <c r="J7" s="1"/>
  <c r="N7" s="1"/>
  <c r="M6"/>
  <c r="D6"/>
  <c r="K6" s="1"/>
  <c r="O6" s="1"/>
  <c r="C6"/>
  <c r="J6" s="1"/>
  <c r="N6" s="1"/>
  <c r="D5"/>
  <c r="K5" s="1"/>
  <c r="C5"/>
  <c r="J5" s="1"/>
  <c r="I101" i="4"/>
  <c r="H101"/>
  <c r="F101"/>
  <c r="D101"/>
  <c r="C101"/>
  <c r="I100"/>
  <c r="H100"/>
  <c r="F100"/>
  <c r="D100"/>
  <c r="C100"/>
  <c r="I99"/>
  <c r="H99"/>
  <c r="F99"/>
  <c r="D99"/>
  <c r="C99"/>
  <c r="E99" s="1"/>
  <c r="I98"/>
  <c r="H98"/>
  <c r="F98"/>
  <c r="D98"/>
  <c r="C98"/>
  <c r="I97"/>
  <c r="H97"/>
  <c r="F97"/>
  <c r="D97"/>
  <c r="C97"/>
  <c r="I96"/>
  <c r="H96"/>
  <c r="F96"/>
  <c r="D96"/>
  <c r="C96"/>
  <c r="I95"/>
  <c r="H95"/>
  <c r="F95"/>
  <c r="D95"/>
  <c r="C95"/>
  <c r="I94"/>
  <c r="H94"/>
  <c r="F94"/>
  <c r="D94"/>
  <c r="C94"/>
  <c r="I93"/>
  <c r="H93"/>
  <c r="F93"/>
  <c r="D93"/>
  <c r="C93"/>
  <c r="E93" s="1"/>
  <c r="I92"/>
  <c r="H92"/>
  <c r="F92"/>
  <c r="D92"/>
  <c r="C92"/>
  <c r="I91"/>
  <c r="H91"/>
  <c r="F91"/>
  <c r="D91"/>
  <c r="C91"/>
  <c r="I90"/>
  <c r="H90"/>
  <c r="F90"/>
  <c r="D90"/>
  <c r="C90"/>
  <c r="I89"/>
  <c r="H89"/>
  <c r="F89"/>
  <c r="D89"/>
  <c r="C89"/>
  <c r="I88"/>
  <c r="H88"/>
  <c r="F88"/>
  <c r="D88"/>
  <c r="C88"/>
  <c r="I87"/>
  <c r="H87"/>
  <c r="F87"/>
  <c r="D87"/>
  <c r="C87"/>
  <c r="E87" s="1"/>
  <c r="I86"/>
  <c r="H86"/>
  <c r="F86"/>
  <c r="D86"/>
  <c r="C86"/>
  <c r="H85"/>
  <c r="F85"/>
  <c r="D85"/>
  <c r="C85"/>
  <c r="H84"/>
  <c r="F84"/>
  <c r="D84"/>
  <c r="C84"/>
  <c r="H83"/>
  <c r="F83"/>
  <c r="D83"/>
  <c r="C83"/>
  <c r="H82"/>
  <c r="F82"/>
  <c r="D82"/>
  <c r="C82"/>
  <c r="H81"/>
  <c r="F81"/>
  <c r="D81"/>
  <c r="C81"/>
  <c r="H80"/>
  <c r="F80"/>
  <c r="D80"/>
  <c r="C80"/>
  <c r="H79"/>
  <c r="F79"/>
  <c r="D79"/>
  <c r="C79"/>
  <c r="H78"/>
  <c r="F78"/>
  <c r="D78"/>
  <c r="C78"/>
  <c r="H77"/>
  <c r="F77"/>
  <c r="D77"/>
  <c r="C77"/>
  <c r="E77" s="1"/>
  <c r="H76"/>
  <c r="F76"/>
  <c r="D76"/>
  <c r="C76"/>
  <c r="E76" s="1"/>
  <c r="H75"/>
  <c r="F75"/>
  <c r="D75"/>
  <c r="C75"/>
  <c r="E75" s="1"/>
  <c r="H74"/>
  <c r="F74"/>
  <c r="D74"/>
  <c r="C74"/>
  <c r="E74" s="1"/>
  <c r="H73"/>
  <c r="F73"/>
  <c r="D73"/>
  <c r="C73"/>
  <c r="E73" s="1"/>
  <c r="H72"/>
  <c r="F72"/>
  <c r="D72"/>
  <c r="C72"/>
  <c r="E72" s="1"/>
  <c r="H71"/>
  <c r="F71"/>
  <c r="D71"/>
  <c r="C71"/>
  <c r="E71" s="1"/>
  <c r="H70"/>
  <c r="F70"/>
  <c r="D70"/>
  <c r="C70"/>
  <c r="E70" s="1"/>
  <c r="H69"/>
  <c r="F69"/>
  <c r="D69"/>
  <c r="C69"/>
  <c r="E69" s="1"/>
  <c r="H68"/>
  <c r="F68"/>
  <c r="D68"/>
  <c r="C68"/>
  <c r="E68" s="1"/>
  <c r="H67"/>
  <c r="F67"/>
  <c r="D67"/>
  <c r="C67"/>
  <c r="E67" s="1"/>
  <c r="H66"/>
  <c r="F66"/>
  <c r="D66"/>
  <c r="C66"/>
  <c r="E66" s="1"/>
  <c r="H65"/>
  <c r="F65"/>
  <c r="D65"/>
  <c r="C65"/>
  <c r="E65" s="1"/>
  <c r="H64"/>
  <c r="F64"/>
  <c r="D64"/>
  <c r="C64"/>
  <c r="E64" s="1"/>
  <c r="H63"/>
  <c r="F63"/>
  <c r="D63"/>
  <c r="C63"/>
  <c r="E63" s="1"/>
  <c r="H62"/>
  <c r="F62"/>
  <c r="D62"/>
  <c r="C62"/>
  <c r="E62" s="1"/>
  <c r="H61"/>
  <c r="F61"/>
  <c r="D61"/>
  <c r="C61"/>
  <c r="E61" s="1"/>
  <c r="H60"/>
  <c r="F60"/>
  <c r="D60"/>
  <c r="C60"/>
  <c r="E60" s="1"/>
  <c r="H59"/>
  <c r="F59"/>
  <c r="D59"/>
  <c r="C59"/>
  <c r="E59" s="1"/>
  <c r="H58"/>
  <c r="F58"/>
  <c r="D58"/>
  <c r="C58"/>
  <c r="E58" s="1"/>
  <c r="H57"/>
  <c r="F57"/>
  <c r="D57"/>
  <c r="C57"/>
  <c r="E57" s="1"/>
  <c r="H56"/>
  <c r="F56"/>
  <c r="D56"/>
  <c r="C56"/>
  <c r="E56" s="1"/>
  <c r="H55"/>
  <c r="F55"/>
  <c r="D55"/>
  <c r="C55"/>
  <c r="E55" s="1"/>
  <c r="H54"/>
  <c r="F54"/>
  <c r="D54"/>
  <c r="C54"/>
  <c r="E54" s="1"/>
  <c r="H53"/>
  <c r="F53"/>
  <c r="D53"/>
  <c r="C53"/>
  <c r="E53" s="1"/>
  <c r="H52"/>
  <c r="F52"/>
  <c r="D52"/>
  <c r="C52"/>
  <c r="E52" s="1"/>
  <c r="H51"/>
  <c r="F51"/>
  <c r="D51"/>
  <c r="C51"/>
  <c r="E51" s="1"/>
  <c r="H50"/>
  <c r="F50"/>
  <c r="D50"/>
  <c r="C50"/>
  <c r="E50" s="1"/>
  <c r="H49"/>
  <c r="F49"/>
  <c r="D49"/>
  <c r="C49"/>
  <c r="E49" s="1"/>
  <c r="H48"/>
  <c r="F48"/>
  <c r="D48"/>
  <c r="C48"/>
  <c r="E48" s="1"/>
  <c r="H47"/>
  <c r="F47"/>
  <c r="D47"/>
  <c r="C47"/>
  <c r="E47" s="1"/>
  <c r="H46"/>
  <c r="F46"/>
  <c r="D46"/>
  <c r="C46"/>
  <c r="E46" s="1"/>
  <c r="H45"/>
  <c r="F45"/>
  <c r="D45"/>
  <c r="C45"/>
  <c r="E45" s="1"/>
  <c r="H44"/>
  <c r="F44"/>
  <c r="D44"/>
  <c r="C44"/>
  <c r="E44" s="1"/>
  <c r="H43"/>
  <c r="F43"/>
  <c r="D43"/>
  <c r="C43"/>
  <c r="E43" s="1"/>
  <c r="H42"/>
  <c r="F42"/>
  <c r="D42"/>
  <c r="C42"/>
  <c r="E42" s="1"/>
  <c r="H40"/>
  <c r="F40"/>
  <c r="D40"/>
  <c r="C40"/>
  <c r="E40" s="1"/>
  <c r="H39"/>
  <c r="F39"/>
  <c r="D39"/>
  <c r="C39"/>
  <c r="E39" s="1"/>
  <c r="H38"/>
  <c r="F38"/>
  <c r="D38"/>
  <c r="C38"/>
  <c r="E38" s="1"/>
  <c r="H37"/>
  <c r="F37"/>
  <c r="D37"/>
  <c r="C37"/>
  <c r="E37" s="1"/>
  <c r="H36"/>
  <c r="F36"/>
  <c r="D36"/>
  <c r="C36"/>
  <c r="E36" s="1"/>
  <c r="H35"/>
  <c r="F35"/>
  <c r="D35"/>
  <c r="C35"/>
  <c r="E35" s="1"/>
  <c r="H34"/>
  <c r="F34"/>
  <c r="D34"/>
  <c r="C34"/>
  <c r="E34" s="1"/>
  <c r="H33"/>
  <c r="F33"/>
  <c r="D33"/>
  <c r="C33"/>
  <c r="E33" s="1"/>
  <c r="H32"/>
  <c r="F32"/>
  <c r="D32"/>
  <c r="C32"/>
  <c r="E32" s="1"/>
  <c r="H31"/>
  <c r="F31"/>
  <c r="D31"/>
  <c r="C31"/>
  <c r="E31" s="1"/>
  <c r="H30"/>
  <c r="F30"/>
  <c r="D30"/>
  <c r="C30"/>
  <c r="E30" s="1"/>
  <c r="H29"/>
  <c r="F29"/>
  <c r="D29"/>
  <c r="C29"/>
  <c r="E29" s="1"/>
  <c r="H28"/>
  <c r="F28"/>
  <c r="D28"/>
  <c r="C28"/>
  <c r="E28" s="1"/>
  <c r="H27"/>
  <c r="F27"/>
  <c r="D27"/>
  <c r="C27"/>
  <c r="E27" s="1"/>
  <c r="H26"/>
  <c r="F26"/>
  <c r="D26"/>
  <c r="C26"/>
  <c r="E26" s="1"/>
  <c r="H25"/>
  <c r="F25"/>
  <c r="D25"/>
  <c r="C25"/>
  <c r="E25" s="1"/>
  <c r="H24"/>
  <c r="F24"/>
  <c r="D24"/>
  <c r="C24"/>
  <c r="E24" s="1"/>
  <c r="H23"/>
  <c r="F23"/>
  <c r="D23"/>
  <c r="C23"/>
  <c r="E23" s="1"/>
  <c r="H22"/>
  <c r="F22"/>
  <c r="D22"/>
  <c r="C22"/>
  <c r="E22" s="1"/>
  <c r="H21"/>
  <c r="F21"/>
  <c r="D21"/>
  <c r="C21"/>
  <c r="E21" s="1"/>
  <c r="H20"/>
  <c r="F20"/>
  <c r="D20"/>
  <c r="C20"/>
  <c r="E20" s="1"/>
  <c r="H19"/>
  <c r="F19"/>
  <c r="D19"/>
  <c r="C19"/>
  <c r="E19" s="1"/>
  <c r="H18"/>
  <c r="F18"/>
  <c r="D18"/>
  <c r="C18"/>
  <c r="E18" s="1"/>
  <c r="H17"/>
  <c r="F17"/>
  <c r="D17"/>
  <c r="C17"/>
  <c r="E17" s="1"/>
  <c r="H16"/>
  <c r="F16"/>
  <c r="D16"/>
  <c r="C16"/>
  <c r="E16" s="1"/>
  <c r="H15"/>
  <c r="F15"/>
  <c r="D15"/>
  <c r="C15"/>
  <c r="E15" s="1"/>
  <c r="H14"/>
  <c r="F14"/>
  <c r="D14"/>
  <c r="C14"/>
  <c r="E14" s="1"/>
  <c r="H13"/>
  <c r="F13"/>
  <c r="D13"/>
  <c r="C13"/>
  <c r="E13" s="1"/>
  <c r="H12"/>
  <c r="F12"/>
  <c r="D12"/>
  <c r="C12"/>
  <c r="E12" s="1"/>
  <c r="H11"/>
  <c r="F11"/>
  <c r="D11"/>
  <c r="C11"/>
  <c r="E11" s="1"/>
  <c r="H10"/>
  <c r="F10"/>
  <c r="D10"/>
  <c r="C10"/>
  <c r="E10" s="1"/>
  <c r="H9"/>
  <c r="F9"/>
  <c r="D9"/>
  <c r="C9"/>
  <c r="E9" s="1"/>
  <c r="H8"/>
  <c r="F8"/>
  <c r="D8"/>
  <c r="C8"/>
  <c r="E8" s="1"/>
  <c r="H7"/>
  <c r="F7"/>
  <c r="D7"/>
  <c r="C7"/>
  <c r="E7" s="1"/>
  <c r="H6"/>
  <c r="F6"/>
  <c r="D6"/>
  <c r="E6"/>
  <c r="H5"/>
  <c r="F5"/>
  <c r="D5"/>
  <c r="C5"/>
  <c r="E5" s="1"/>
  <c r="H4"/>
  <c r="F4"/>
  <c r="D4"/>
  <c r="E4"/>
  <c r="AV58" i="6" l="1"/>
  <c r="AV11"/>
  <c r="AV29"/>
  <c r="AV76"/>
  <c r="AU76" s="1"/>
  <c r="AV67"/>
  <c r="AV23"/>
  <c r="AV19"/>
  <c r="AV26"/>
  <c r="AV14"/>
  <c r="AV65"/>
  <c r="AV71"/>
  <c r="AV39"/>
  <c r="AV46"/>
  <c r="AV49"/>
  <c r="AV48"/>
  <c r="AV69"/>
  <c r="AV61"/>
  <c r="AV9"/>
  <c r="AV15"/>
  <c r="AV33"/>
  <c r="AV27"/>
  <c r="AV57"/>
  <c r="AV4"/>
  <c r="AT4" s="1"/>
  <c r="AV68"/>
  <c r="AV66"/>
  <c r="AV32"/>
  <c r="AT32" s="1"/>
  <c r="AV30"/>
  <c r="AV55"/>
  <c r="AT55" s="1"/>
  <c r="AV31"/>
  <c r="AV10"/>
  <c r="AV16"/>
  <c r="AV6"/>
  <c r="AV72"/>
  <c r="AV52"/>
  <c r="AT52" s="1"/>
  <c r="AV70"/>
  <c r="AV59"/>
  <c r="AV40"/>
  <c r="AV47"/>
  <c r="AT47" s="1"/>
  <c r="AV37"/>
  <c r="AV73"/>
  <c r="AV50"/>
  <c r="AV45"/>
  <c r="AT45" s="1"/>
  <c r="AV20"/>
  <c r="AV63"/>
  <c r="AV7"/>
  <c r="AV8"/>
  <c r="AV28"/>
  <c r="AV24"/>
  <c r="AT24" s="1"/>
  <c r="AV74"/>
  <c r="AV22"/>
  <c r="AT22" s="1"/>
  <c r="AV51"/>
  <c r="AV53"/>
  <c r="AV34"/>
  <c r="AV54"/>
  <c r="AT54" s="1"/>
  <c r="AV44"/>
  <c r="AV5"/>
  <c r="AV41"/>
  <c r="AV62"/>
  <c r="AV21"/>
  <c r="AV75"/>
  <c r="AV13"/>
  <c r="AV38"/>
  <c r="AT38" s="1"/>
  <c r="AV35"/>
  <c r="AV17"/>
  <c r="AV56"/>
  <c r="AV36"/>
  <c r="AT36" s="1"/>
  <c r="AV42"/>
  <c r="AV12"/>
  <c r="AV25"/>
  <c r="AV43"/>
  <c r="AT43" s="1"/>
  <c r="AV64"/>
  <c r="AV60"/>
  <c r="AT60" s="1"/>
  <c r="AU47"/>
  <c r="AU38"/>
  <c r="AT34"/>
  <c r="AU34"/>
  <c r="AT30"/>
  <c r="AU30"/>
  <c r="AT26"/>
  <c r="AU26"/>
  <c r="AU55"/>
  <c r="AU52"/>
  <c r="AU45"/>
  <c r="AT41"/>
  <c r="AU41"/>
  <c r="AU32"/>
  <c r="AT28"/>
  <c r="AU28"/>
  <c r="AU24"/>
  <c r="AT19"/>
  <c r="AU19"/>
  <c r="F58"/>
  <c r="F67"/>
  <c r="F29"/>
  <c r="F76"/>
  <c r="F23"/>
  <c r="F11"/>
  <c r="F46"/>
  <c r="F26"/>
  <c r="F14"/>
  <c r="F19"/>
  <c r="F39"/>
  <c r="F69"/>
  <c r="F15"/>
  <c r="F49"/>
  <c r="F65"/>
  <c r="F48"/>
  <c r="F4"/>
  <c r="F9"/>
  <c r="F61"/>
  <c r="F47"/>
  <c r="F27"/>
  <c r="F55"/>
  <c r="F33"/>
  <c r="F6"/>
  <c r="F57"/>
  <c r="F16"/>
  <c r="F66"/>
  <c r="F10"/>
  <c r="F50"/>
  <c r="F30"/>
  <c r="F32"/>
  <c r="F31"/>
  <c r="F70"/>
  <c r="F37"/>
  <c r="F68"/>
  <c r="F73"/>
  <c r="F34"/>
  <c r="F21"/>
  <c r="F20"/>
  <c r="F28"/>
  <c r="F59"/>
  <c r="F52"/>
  <c r="F75"/>
  <c r="F74"/>
  <c r="F72"/>
  <c r="F8"/>
  <c r="F44"/>
  <c r="F7"/>
  <c r="F45"/>
  <c r="F38"/>
  <c r="F53"/>
  <c r="F63"/>
  <c r="F51"/>
  <c r="F13"/>
  <c r="F17"/>
  <c r="F54"/>
  <c r="F42"/>
  <c r="F41"/>
  <c r="F56"/>
  <c r="F5"/>
  <c r="F22"/>
  <c r="F35"/>
  <c r="F12"/>
  <c r="F25"/>
  <c r="F62"/>
  <c r="F36"/>
  <c r="AT64"/>
  <c r="F43"/>
  <c r="F40"/>
  <c r="F24"/>
  <c r="AT76"/>
  <c r="E78" i="4"/>
  <c r="E79"/>
  <c r="E80"/>
  <c r="E81"/>
  <c r="E82"/>
  <c r="E83"/>
  <c r="E84"/>
  <c r="E85"/>
  <c r="E94"/>
  <c r="E98"/>
  <c r="AU36" i="6" l="1"/>
  <c r="AU22"/>
  <c r="AU43"/>
  <c r="AU54"/>
  <c r="AT7"/>
  <c r="AU7"/>
  <c r="AT15"/>
  <c r="AU15"/>
  <c r="AT5"/>
  <c r="AU5"/>
  <c r="AT9"/>
  <c r="AU9"/>
  <c r="AT13"/>
  <c r="AU13"/>
  <c r="AT17"/>
  <c r="AU17"/>
  <c r="AT21"/>
  <c r="AU21"/>
  <c r="AT25"/>
  <c r="AU25"/>
  <c r="AT29"/>
  <c r="AU29"/>
  <c r="AT33"/>
  <c r="AU33"/>
  <c r="AT37"/>
  <c r="AU37"/>
  <c r="AT40"/>
  <c r="AU40"/>
  <c r="AT44"/>
  <c r="AU44"/>
  <c r="AT48"/>
  <c r="AU48"/>
  <c r="AT51"/>
  <c r="AU51"/>
  <c r="AT56"/>
  <c r="AU56"/>
  <c r="AT62"/>
  <c r="AU62"/>
  <c r="AT67"/>
  <c r="AU67"/>
  <c r="AT70"/>
  <c r="AU70"/>
  <c r="AT74"/>
  <c r="AU74"/>
  <c r="AT59"/>
  <c r="AU59"/>
  <c r="AT69"/>
  <c r="AU69"/>
  <c r="AT73"/>
  <c r="AU73"/>
  <c r="AU4"/>
  <c r="AT6"/>
  <c r="AU6"/>
  <c r="AT10"/>
  <c r="AU10"/>
  <c r="AT14"/>
  <c r="AU14"/>
  <c r="AT49"/>
  <c r="AU49"/>
  <c r="AT11"/>
  <c r="AU11"/>
  <c r="AT20"/>
  <c r="AU20"/>
  <c r="AT23"/>
  <c r="AU23"/>
  <c r="AT27"/>
  <c r="AU27"/>
  <c r="AT31"/>
  <c r="AU31"/>
  <c r="AT35"/>
  <c r="AU35"/>
  <c r="AT39"/>
  <c r="AU39"/>
  <c r="AT42"/>
  <c r="AU42"/>
  <c r="AT46"/>
  <c r="AU46"/>
  <c r="AT50"/>
  <c r="AU50"/>
  <c r="AT53"/>
  <c r="AU53"/>
  <c r="AT58"/>
  <c r="AU58"/>
  <c r="AT61"/>
  <c r="AU61"/>
  <c r="AT65"/>
  <c r="AU65"/>
  <c r="AT68"/>
  <c r="AU68"/>
  <c r="AT72"/>
  <c r="AU72"/>
  <c r="AT57"/>
  <c r="AU57"/>
  <c r="AT63"/>
  <c r="AU63"/>
  <c r="AT66"/>
  <c r="AU66"/>
  <c r="AT71"/>
  <c r="AU71"/>
  <c r="AT75"/>
  <c r="AU75"/>
  <c r="AT8"/>
  <c r="AU8"/>
  <c r="AT12"/>
  <c r="AU12"/>
  <c r="AT16"/>
  <c r="AU16"/>
</calcChain>
</file>

<file path=xl/comments1.xml><?xml version="1.0" encoding="utf-8"?>
<comments xmlns="http://schemas.openxmlformats.org/spreadsheetml/2006/main">
  <authors>
    <author>kari.fenske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>kari.fenske:</t>
        </r>
        <r>
          <rPr>
            <sz val="9"/>
            <color indexed="81"/>
            <rFont val="Tahoma"/>
            <family val="2"/>
          </rPr>
          <t xml:space="preserve">
I entered '0' values into 1980-1985.  This affects the all year average.  If there is no data, that is different from 0 catches…how do we want to deal with these?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kari.fenske:</t>
        </r>
        <r>
          <rPr>
            <sz val="9"/>
            <color indexed="81"/>
            <rFont val="Tahoma"/>
            <family val="2"/>
          </rPr>
          <t xml:space="preserve">
all year average probably unnaturally low because of lack of ALS data prior to 1987!!</t>
        </r>
      </text>
    </comment>
    <comment ref="A103" authorId="0">
      <text>
        <r>
          <rPr>
            <b/>
            <sz val="9"/>
            <color indexed="81"/>
            <rFont val="Tahoma"/>
            <family val="2"/>
          </rPr>
          <t>kari.fenske:</t>
        </r>
        <r>
          <rPr>
            <sz val="9"/>
            <color indexed="81"/>
            <rFont val="Tahoma"/>
            <family val="2"/>
          </rPr>
          <t xml:space="preserve">
assuming no rows are double counted (i.e. black grouper is counted in 'black grouper' and 'groupers, unc')
</t>
        </r>
      </text>
    </comment>
  </commentList>
</comments>
</file>

<file path=xl/comments2.xml><?xml version="1.0" encoding="utf-8"?>
<comments xmlns="http://schemas.openxmlformats.org/spreadsheetml/2006/main">
  <authors>
    <author>kari.fenske</author>
  </authors>
  <commentList>
    <comment ref="B71" authorId="0">
      <text>
        <r>
          <rPr>
            <b/>
            <sz val="9"/>
            <color indexed="81"/>
            <rFont val="Tahoma"/>
            <family val="2"/>
          </rPr>
          <t>kari.fenske:</t>
        </r>
        <r>
          <rPr>
            <sz val="9"/>
            <color indexed="81"/>
            <rFont val="Tahoma"/>
            <family val="2"/>
          </rPr>
          <t xml:space="preserve">
all year average probably unnaturally low because of lack of ALS data prior to 1987!!</t>
        </r>
      </text>
    </comment>
    <comment ref="AM71" authorId="0">
      <text>
        <r>
          <rPr>
            <b/>
            <sz val="9"/>
            <color indexed="81"/>
            <rFont val="Tahoma"/>
            <family val="2"/>
          </rPr>
          <t>kari.fenske:</t>
        </r>
        <r>
          <rPr>
            <sz val="9"/>
            <color indexed="81"/>
            <rFont val="Tahoma"/>
            <family val="2"/>
          </rPr>
          <t xml:space="preserve">
all year average probably unnaturally low because of lack of ALS data prior to 1987!!</t>
        </r>
      </text>
    </comment>
  </commentList>
</comments>
</file>

<file path=xl/sharedStrings.xml><?xml version="1.0" encoding="utf-8"?>
<sst xmlns="http://schemas.openxmlformats.org/spreadsheetml/2006/main" count="634" uniqueCount="197">
  <si>
    <t>ACL discount %</t>
  </si>
  <si>
    <t>discounted</t>
  </si>
  <si>
    <t>number of non-0</t>
  </si>
  <si>
    <t>year of peak</t>
  </si>
  <si>
    <t>Species</t>
  </si>
  <si>
    <t>Contains</t>
  </si>
  <si>
    <t>all yr avg</t>
  </si>
  <si>
    <t>10 yr avg</t>
  </si>
  <si>
    <t>% diff</t>
  </si>
  <si>
    <t>median landing</t>
  </si>
  <si>
    <t>catch records</t>
  </si>
  <si>
    <t>%yrs w/records</t>
  </si>
  <si>
    <t>catch</t>
  </si>
  <si>
    <t>sheepshead</t>
  </si>
  <si>
    <t>ALS, Headboat, MRFFS, 'sheepshead porgy (MRFSS)'</t>
  </si>
  <si>
    <t>vermilion snapper</t>
  </si>
  <si>
    <t>ALS, Headboat, MRFSS</t>
  </si>
  <si>
    <t>greater amberjack</t>
  </si>
  <si>
    <t>ALS, Headboat, MRFFS</t>
  </si>
  <si>
    <t>yellowtail snapper</t>
  </si>
  <si>
    <t>gag grouper</t>
  </si>
  <si>
    <t>black sea bass</t>
  </si>
  <si>
    <t>red grouper</t>
  </si>
  <si>
    <t>gray snapper (mangrove snapper)</t>
  </si>
  <si>
    <t>blue runner</t>
  </si>
  <si>
    <t>crevalle jack</t>
  </si>
  <si>
    <t>mutton snapper</t>
  </si>
  <si>
    <t>white grunt</t>
  </si>
  <si>
    <t>blueline tilefish</t>
  </si>
  <si>
    <t>red snapper</t>
  </si>
  <si>
    <t>triggerfishes</t>
  </si>
  <si>
    <t>ALS</t>
  </si>
  <si>
    <t>tilefish</t>
  </si>
  <si>
    <t>red porgy</t>
  </si>
  <si>
    <t>almaco jack</t>
  </si>
  <si>
    <t>weakfish</t>
  </si>
  <si>
    <t>MRFSS</t>
  </si>
  <si>
    <t xml:space="preserve">amberjack </t>
  </si>
  <si>
    <t>amberjack (ALS), amberina unid jack (HB), amberjack genus (MRFSS)</t>
  </si>
  <si>
    <t>grunts</t>
  </si>
  <si>
    <t>grunts (ALS), grunt unidentified (HB), grunt family (MRFSS), grunt genus (MRFSS)</t>
  </si>
  <si>
    <t>black grouper</t>
  </si>
  <si>
    <t>snowy grouper</t>
  </si>
  <si>
    <t>red hind</t>
  </si>
  <si>
    <t>gray triggerfish</t>
  </si>
  <si>
    <t>scamp</t>
  </si>
  <si>
    <t>lane snapper</t>
  </si>
  <si>
    <t>banded rudderfish</t>
  </si>
  <si>
    <t>scup</t>
  </si>
  <si>
    <t>bluestripe grunt</t>
  </si>
  <si>
    <t>tomtate</t>
  </si>
  <si>
    <t>black margate</t>
  </si>
  <si>
    <t>rock hind</t>
  </si>
  <si>
    <t>hogfish</t>
  </si>
  <si>
    <t>knobbed porgy</t>
  </si>
  <si>
    <t>jolthead porgy</t>
  </si>
  <si>
    <t>whitebone porgy</t>
  </si>
  <si>
    <t>wreckfish</t>
  </si>
  <si>
    <t>margate</t>
  </si>
  <si>
    <t>warsaw grouper</t>
  </si>
  <si>
    <t>jacks</t>
  </si>
  <si>
    <t>jacks (ALS), Jack family (MRFSS), jack genus (MRFSS)</t>
  </si>
  <si>
    <t>yellowedge grouper</t>
  </si>
  <si>
    <t>lesser amberjack</t>
  </si>
  <si>
    <t>dog snapper</t>
  </si>
  <si>
    <t>cubera snapper</t>
  </si>
  <si>
    <t>graysby</t>
  </si>
  <si>
    <t>silk snapper</t>
  </si>
  <si>
    <t>sailors choice</t>
  </si>
  <si>
    <t>yellowmouth grouper</t>
  </si>
  <si>
    <t>yellowfin grouper</t>
  </si>
  <si>
    <t>yellow jack</t>
  </si>
  <si>
    <t>bar jack</t>
  </si>
  <si>
    <t>scups or porgies</t>
  </si>
  <si>
    <t>Scups or porgies unc (ALS), porgy unidentified (HB), porgy family (MRFSS)</t>
  </si>
  <si>
    <t>queen snapper</t>
  </si>
  <si>
    <t>bank sea bass</t>
  </si>
  <si>
    <t>queen triggerfish</t>
  </si>
  <si>
    <t>misty grouper</t>
  </si>
  <si>
    <t>groupers</t>
  </si>
  <si>
    <t>groupers (ALS), unidentified grouper (MRFSS)</t>
  </si>
  <si>
    <t>sand tilefish</t>
  </si>
  <si>
    <t>speckled hind</t>
  </si>
  <si>
    <t>rock sea bass</t>
  </si>
  <si>
    <t>blackfin snapper</t>
  </si>
  <si>
    <t>coney</t>
  </si>
  <si>
    <t>saucereye porgy</t>
  </si>
  <si>
    <t>snappers unc</t>
  </si>
  <si>
    <t>snappers unc (ALS), snapper unidentified (HB), snapper family (MRFSS), snapper genus (MRFSS)</t>
  </si>
  <si>
    <t>porkfish</t>
  </si>
  <si>
    <t>horse-eye jack</t>
  </si>
  <si>
    <t>ocean triggerfish</t>
  </si>
  <si>
    <t>schoolmaster</t>
  </si>
  <si>
    <t>tilefish unc</t>
  </si>
  <si>
    <t>tilefish unc (ALS), tilefish family (MRFSS)</t>
  </si>
  <si>
    <t>atlantic spadefish</t>
  </si>
  <si>
    <t>french grunt</t>
  </si>
  <si>
    <t>longspine porgy</t>
  </si>
  <si>
    <t>black snapper</t>
  </si>
  <si>
    <t>spanish hogfish</t>
  </si>
  <si>
    <t>HB</t>
  </si>
  <si>
    <t>grass porgy</t>
  </si>
  <si>
    <t>spanish grunt</t>
  </si>
  <si>
    <t>mahogany snapper</t>
  </si>
  <si>
    <t>nassau grouper</t>
  </si>
  <si>
    <t>goliath grouper</t>
  </si>
  <si>
    <t>grouper genus epinephelus</t>
  </si>
  <si>
    <t>black jack</t>
  </si>
  <si>
    <t>black jack (HB), black jack (MRFSS)</t>
  </si>
  <si>
    <t>cottonwick</t>
  </si>
  <si>
    <t>puddingwife</t>
  </si>
  <si>
    <t>smallmouth grunt</t>
  </si>
  <si>
    <t>tiger grouper</t>
  </si>
  <si>
    <t>rock bass, FW</t>
  </si>
  <si>
    <t>rock basses, pacific</t>
  </si>
  <si>
    <t>blackline tilefish</t>
  </si>
  <si>
    <t>lantern bass</t>
  </si>
  <si>
    <t>spotfin hogfish</t>
  </si>
  <si>
    <t>wrasse unidentified</t>
  </si>
  <si>
    <t>bass genus</t>
  </si>
  <si>
    <t>bluefish (snappers)</t>
  </si>
  <si>
    <t>grouper genus mycteroperca</t>
  </si>
  <si>
    <t>sea bass</t>
  </si>
  <si>
    <t>sea bass family (MRFSS), sea bass genus (MRFSS)</t>
  </si>
  <si>
    <t>temperate bass genus</t>
  </si>
  <si>
    <t>yellow bass</t>
  </si>
  <si>
    <t>cobia</t>
  </si>
  <si>
    <t xml:space="preserve">cero </t>
  </si>
  <si>
    <t>little tunny</t>
  </si>
  <si>
    <t>dolphin</t>
  </si>
  <si>
    <t>wahoo</t>
  </si>
  <si>
    <t>golden crab</t>
  </si>
  <si>
    <t>white shrimp</t>
  </si>
  <si>
    <t>pink shrimp</t>
  </si>
  <si>
    <t>brown shrimp</t>
  </si>
  <si>
    <t>rock shrimp</t>
  </si>
  <si>
    <t>royal red shrimp</t>
  </si>
  <si>
    <t>spiny lobster</t>
  </si>
  <si>
    <t>king mackerel</t>
  </si>
  <si>
    <t>spanish mackerel</t>
  </si>
  <si>
    <t>betw all &amp; 10</t>
  </si>
  <si>
    <t>percent of years</t>
  </si>
  <si>
    <t>w/records</t>
  </si>
  <si>
    <t>DO NOT SORT - YOU WILL MESS UP THE GRAPHS</t>
  </si>
  <si>
    <t>assessed species</t>
  </si>
  <si>
    <t>X% value=</t>
  </si>
  <si>
    <t>applying P* critical</t>
  </si>
  <si>
    <t>assessment</t>
  </si>
  <si>
    <t>ofl</t>
  </si>
  <si>
    <t>as multiplier</t>
  </si>
  <si>
    <t xml:space="preserve">as multiplier </t>
  </si>
  <si>
    <t>DATA</t>
  </si>
  <si>
    <t>all year avg</t>
  </si>
  <si>
    <t>10 year avg</t>
  </si>
  <si>
    <t>betw all &amp; 10 YR</t>
  </si>
  <si>
    <t>value</t>
  </si>
  <si>
    <t>MSY</t>
  </si>
  <si>
    <t>as X% of all yr</t>
  </si>
  <si>
    <t>as X% of 10 yr</t>
  </si>
  <si>
    <t>P* Critical</t>
  </si>
  <si>
    <t>to OFL</t>
  </si>
  <si>
    <t>to X% all yr</t>
  </si>
  <si>
    <t>to X% 10 yr</t>
  </si>
  <si>
    <t>GREEN TRIANGLE = 10 year average landings (1998-2007)</t>
  </si>
  <si>
    <t>RED SQUARE = average landings (1981-2007)</t>
  </si>
  <si>
    <t>Sust. Yield</t>
  </si>
  <si>
    <t>Sum Catch</t>
  </si>
  <si>
    <t>n</t>
  </si>
  <si>
    <t>c</t>
  </si>
  <si>
    <t>M</t>
  </si>
  <si>
    <t>delta</t>
  </si>
  <si>
    <t>MSY assmt</t>
  </si>
  <si>
    <t>OY assmt</t>
  </si>
  <si>
    <t>1986-2007</t>
  </si>
  <si>
    <t>1998-2007</t>
  </si>
  <si>
    <t>DCAC</t>
  </si>
  <si>
    <t>Variables:</t>
  </si>
  <si>
    <t xml:space="preserve">DCAC </t>
  </si>
  <si>
    <t>1981-2007</t>
  </si>
  <si>
    <t>DCAC Yield</t>
  </si>
  <si>
    <t>averages</t>
  </si>
  <si>
    <t>75% of</t>
  </si>
  <si>
    <t xml:space="preserve">% diff, </t>
  </si>
  <si>
    <t>average</t>
  </si>
  <si>
    <t>all yr avg (1981-2007)</t>
  </si>
  <si>
    <t>10 yr avg (1998-2007)</t>
  </si>
  <si>
    <t>M=.2 or best est.</t>
  </si>
  <si>
    <t>"OFL"?</t>
  </si>
  <si>
    <t>"ABC"?</t>
  </si>
  <si>
    <t>DCAC3-75% 10yr ABC</t>
  </si>
  <si>
    <t>delta=.59, c=1</t>
  </si>
  <si>
    <t>assessed</t>
  </si>
  <si>
    <t>SpecialCond</t>
  </si>
  <si>
    <t>unassessed</t>
  </si>
  <si>
    <t>special</t>
  </si>
  <si>
    <t>DCAC/10y</t>
  </si>
  <si>
    <t>DCAC-75%all yr ABC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</si>
</sst>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164" fontId="0" fillId="0" borderId="0" xfId="0" applyNumberFormat="1"/>
    <xf numFmtId="3" fontId="0" fillId="0" borderId="0" xfId="0" applyNumberFormat="1"/>
    <xf numFmtId="1" fontId="2" fillId="0" borderId="0" xfId="0" applyNumberFormat="1" applyFont="1"/>
    <xf numFmtId="164" fontId="2" fillId="0" borderId="0" xfId="0" applyNumberFormat="1" applyFont="1"/>
    <xf numFmtId="3" fontId="2" fillId="0" borderId="0" xfId="0" applyNumberFormat="1" applyFont="1"/>
    <xf numFmtId="0" fontId="2" fillId="0" borderId="0" xfId="0" applyFont="1"/>
    <xf numFmtId="1" fontId="0" fillId="0" borderId="0" xfId="0" applyNumberFormat="1"/>
    <xf numFmtId="3" fontId="0" fillId="2" borderId="0" xfId="0" applyNumberFormat="1" applyFill="1"/>
    <xf numFmtId="3" fontId="0" fillId="3" borderId="0" xfId="0" applyNumberFormat="1" applyFill="1"/>
    <xf numFmtId="0" fontId="1" fillId="0" borderId="0" xfId="0" applyFont="1"/>
    <xf numFmtId="0" fontId="5" fillId="0" borderId="0" xfId="0" applyFont="1"/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64" fontId="5" fillId="0" borderId="0" xfId="0" applyNumberFormat="1" applyFont="1" applyFill="1"/>
    <xf numFmtId="2" fontId="5" fillId="0" borderId="0" xfId="0" applyNumberFormat="1" applyFont="1" applyFill="1"/>
    <xf numFmtId="2" fontId="2" fillId="0" borderId="0" xfId="0" applyNumberFormat="1" applyFont="1" applyFill="1"/>
    <xf numFmtId="164" fontId="2" fillId="0" borderId="0" xfId="0" applyNumberFormat="1" applyFont="1" applyFill="1"/>
    <xf numFmtId="164" fontId="2" fillId="4" borderId="0" xfId="0" applyNumberFormat="1" applyFont="1" applyFill="1"/>
    <xf numFmtId="164" fontId="2" fillId="5" borderId="0" xfId="0" applyNumberFormat="1" applyFont="1" applyFill="1"/>
    <xf numFmtId="164" fontId="2" fillId="6" borderId="0" xfId="0" applyNumberFormat="1" applyFont="1" applyFill="1"/>
    <xf numFmtId="0" fontId="0" fillId="0" borderId="0" xfId="0" applyFill="1"/>
    <xf numFmtId="164" fontId="2" fillId="7" borderId="0" xfId="0" applyNumberFormat="1" applyFont="1" applyFill="1"/>
    <xf numFmtId="164" fontId="2" fillId="8" borderId="0" xfId="0" applyNumberFormat="1" applyFont="1" applyFill="1"/>
    <xf numFmtId="164" fontId="2" fillId="9" borderId="0" xfId="0" applyNumberFormat="1" applyFont="1" applyFill="1"/>
    <xf numFmtId="1" fontId="2" fillId="0" borderId="0" xfId="0" applyNumberFormat="1" applyFont="1" applyFill="1"/>
    <xf numFmtId="3" fontId="0" fillId="4" borderId="0" xfId="0" applyNumberFormat="1" applyFill="1"/>
    <xf numFmtId="165" fontId="0" fillId="5" borderId="0" xfId="0" applyNumberFormat="1" applyFill="1"/>
    <xf numFmtId="165" fontId="0" fillId="6" borderId="0" xfId="0" applyNumberFormat="1" applyFill="1"/>
    <xf numFmtId="165" fontId="0" fillId="7" borderId="0" xfId="0" applyNumberFormat="1" applyFill="1"/>
    <xf numFmtId="165" fontId="0" fillId="8" borderId="0" xfId="0" applyNumberFormat="1" applyFill="1"/>
    <xf numFmtId="165" fontId="0" fillId="9" borderId="0" xfId="0" applyNumberFormat="1" applyFill="1"/>
    <xf numFmtId="3" fontId="0" fillId="0" borderId="0" xfId="0" applyNumberFormat="1" applyFill="1"/>
    <xf numFmtId="164" fontId="0" fillId="0" borderId="0" xfId="0" applyNumberFormat="1" applyFill="1"/>
    <xf numFmtId="1" fontId="0" fillId="0" borderId="0" xfId="0" applyNumberFormat="1" applyFill="1"/>
    <xf numFmtId="0" fontId="6" fillId="0" borderId="0" xfId="0" applyFont="1"/>
    <xf numFmtId="0" fontId="7" fillId="0" borderId="0" xfId="0" applyFont="1"/>
    <xf numFmtId="4" fontId="0" fillId="0" borderId="0" xfId="0" applyNumberFormat="1"/>
    <xf numFmtId="0" fontId="0" fillId="7" borderId="0" xfId="0" applyFill="1"/>
    <xf numFmtId="3" fontId="0" fillId="7" borderId="0" xfId="0" applyNumberFormat="1" applyFill="1"/>
    <xf numFmtId="2" fontId="0" fillId="0" borderId="0" xfId="0" applyNumberFormat="1"/>
    <xf numFmtId="2" fontId="0" fillId="0" borderId="0" xfId="0" applyNumberFormat="1" applyFill="1"/>
    <xf numFmtId="9" fontId="5" fillId="0" borderId="0" xfId="0" applyNumberFormat="1" applyFont="1"/>
    <xf numFmtId="9" fontId="2" fillId="0" borderId="0" xfId="0" applyNumberFormat="1" applyFont="1"/>
    <xf numFmtId="0" fontId="8" fillId="0" borderId="0" xfId="0" applyFont="1"/>
    <xf numFmtId="0" fontId="2" fillId="10" borderId="0" xfId="0" applyFont="1" applyFill="1"/>
    <xf numFmtId="1" fontId="0" fillId="0" borderId="0" xfId="0" applyNumberFormat="1" applyFill="1" applyAlignment="1">
      <alignment horizontal="center"/>
    </xf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sheepshead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Trends'!$A$4</c:f>
              <c:strCache>
                <c:ptCount val="1"/>
                <c:pt idx="0">
                  <c:v>sheepshead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Trends'!$J$4:$AJ$4</c:f>
              <c:numCache>
                <c:formatCode>#,##0</c:formatCode>
                <c:ptCount val="27"/>
                <c:pt idx="0">
                  <c:v>480432.24</c:v>
                </c:pt>
                <c:pt idx="1">
                  <c:v>1900661.13</c:v>
                </c:pt>
                <c:pt idx="2">
                  <c:v>743544.09</c:v>
                </c:pt>
                <c:pt idx="3">
                  <c:v>1859639.5299999998</c:v>
                </c:pt>
                <c:pt idx="4">
                  <c:v>887642.79</c:v>
                </c:pt>
                <c:pt idx="5">
                  <c:v>1751733.2100000002</c:v>
                </c:pt>
                <c:pt idx="6">
                  <c:v>2258926.4699999997</c:v>
                </c:pt>
                <c:pt idx="7">
                  <c:v>1892752.2000000002</c:v>
                </c:pt>
                <c:pt idx="8">
                  <c:v>1207341.8900000001</c:v>
                </c:pt>
                <c:pt idx="9">
                  <c:v>1638180.46</c:v>
                </c:pt>
                <c:pt idx="10">
                  <c:v>2437524.69</c:v>
                </c:pt>
                <c:pt idx="11">
                  <c:v>2865649.29</c:v>
                </c:pt>
                <c:pt idx="12">
                  <c:v>2210179.89</c:v>
                </c:pt>
                <c:pt idx="13">
                  <c:v>3020143.91</c:v>
                </c:pt>
                <c:pt idx="14">
                  <c:v>2664343.2999999998</c:v>
                </c:pt>
                <c:pt idx="15">
                  <c:v>1963784.07</c:v>
                </c:pt>
                <c:pt idx="16">
                  <c:v>1262512.31</c:v>
                </c:pt>
                <c:pt idx="17">
                  <c:v>1098538.9099999999</c:v>
                </c:pt>
                <c:pt idx="18">
                  <c:v>1402953.21</c:v>
                </c:pt>
                <c:pt idx="19">
                  <c:v>2277692.08</c:v>
                </c:pt>
                <c:pt idx="20">
                  <c:v>2160622.77</c:v>
                </c:pt>
                <c:pt idx="21">
                  <c:v>1288600.72</c:v>
                </c:pt>
                <c:pt idx="22">
                  <c:v>1955056.25</c:v>
                </c:pt>
                <c:pt idx="23">
                  <c:v>1610630.27</c:v>
                </c:pt>
                <c:pt idx="24">
                  <c:v>1825797.66</c:v>
                </c:pt>
                <c:pt idx="25">
                  <c:v>1638455.54</c:v>
                </c:pt>
                <c:pt idx="26">
                  <c:v>2206678.7999999998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Trends'!$C$4</c:f>
              <c:numCache>
                <c:formatCode>#,##0</c:formatCode>
                <c:ptCount val="1"/>
                <c:pt idx="0">
                  <c:v>1347500.4911111111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Trends'!$D$4</c:f>
              <c:numCache>
                <c:formatCode>#,##0</c:formatCode>
                <c:ptCount val="1"/>
                <c:pt idx="0">
                  <c:v>1309876.96575</c:v>
                </c:pt>
              </c:numCache>
            </c:numRef>
          </c:val>
        </c:ser>
        <c:marker val="1"/>
        <c:axId val="135325952"/>
        <c:axId val="141307904"/>
      </c:lineChart>
      <c:catAx>
        <c:axId val="135325952"/>
        <c:scaling>
          <c:orientation val="minMax"/>
        </c:scaling>
        <c:axPos val="b"/>
        <c:numFmt formatCode="0" sourceLinked="1"/>
        <c:majorTickMark val="none"/>
        <c:tickLblPos val="nextTo"/>
        <c:crossAx val="141307904"/>
        <c:crosses val="autoZero"/>
        <c:auto val="1"/>
        <c:lblAlgn val="ctr"/>
        <c:lblOffset val="100"/>
      </c:catAx>
      <c:valAx>
        <c:axId val="141307904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35325952"/>
        <c:crosses val="autoZero"/>
        <c:crossBetween val="between"/>
      </c:valAx>
    </c:plotArea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crevalle jack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Trends'!$A$13</c:f>
              <c:strCache>
                <c:ptCount val="1"/>
                <c:pt idx="0">
                  <c:v>crevalle jack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Trends'!$J$13:$AJ$13</c:f>
              <c:numCache>
                <c:formatCode>#,##0</c:formatCode>
                <c:ptCount val="27"/>
                <c:pt idx="0">
                  <c:v>262136.16</c:v>
                </c:pt>
                <c:pt idx="1">
                  <c:v>301382.78000000003</c:v>
                </c:pt>
                <c:pt idx="2">
                  <c:v>900590.98</c:v>
                </c:pt>
                <c:pt idx="3">
                  <c:v>541070.51</c:v>
                </c:pt>
                <c:pt idx="4">
                  <c:v>426244.33</c:v>
                </c:pt>
                <c:pt idx="5">
                  <c:v>1054131.51</c:v>
                </c:pt>
                <c:pt idx="6">
                  <c:v>1398938.94</c:v>
                </c:pt>
                <c:pt idx="7">
                  <c:v>1621834.49</c:v>
                </c:pt>
                <c:pt idx="8">
                  <c:v>1786222.81</c:v>
                </c:pt>
                <c:pt idx="9">
                  <c:v>1087249.6099999999</c:v>
                </c:pt>
                <c:pt idx="10">
                  <c:v>1455943.43</c:v>
                </c:pt>
                <c:pt idx="11">
                  <c:v>1453059.62</c:v>
                </c:pt>
                <c:pt idx="12">
                  <c:v>997263.06</c:v>
                </c:pt>
                <c:pt idx="13">
                  <c:v>934847.89</c:v>
                </c:pt>
                <c:pt idx="14">
                  <c:v>1262301.94</c:v>
                </c:pt>
                <c:pt idx="15">
                  <c:v>1900690.76</c:v>
                </c:pt>
                <c:pt idx="16">
                  <c:v>818094.97</c:v>
                </c:pt>
                <c:pt idx="17">
                  <c:v>689788.16</c:v>
                </c:pt>
                <c:pt idx="18">
                  <c:v>1034208.4700000001</c:v>
                </c:pt>
                <c:pt idx="19">
                  <c:v>1436509.3599999999</c:v>
                </c:pt>
                <c:pt idx="20">
                  <c:v>1174040.6099999999</c:v>
                </c:pt>
                <c:pt idx="21">
                  <c:v>791138.78999999992</c:v>
                </c:pt>
                <c:pt idx="22">
                  <c:v>917777.05999999994</c:v>
                </c:pt>
                <c:pt idx="23">
                  <c:v>1228639.53</c:v>
                </c:pt>
                <c:pt idx="24">
                  <c:v>926938.3</c:v>
                </c:pt>
                <c:pt idx="25">
                  <c:v>604835.6399999999</c:v>
                </c:pt>
                <c:pt idx="26">
                  <c:v>705207.22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Trends'!$C$13</c:f>
              <c:numCache>
                <c:formatCode>#,##0</c:formatCode>
                <c:ptCount val="1"/>
                <c:pt idx="0">
                  <c:v>769752.41472222214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Trends'!$D$13</c:f>
              <c:numCache>
                <c:formatCode>#,##0</c:formatCode>
                <c:ptCount val="1"/>
                <c:pt idx="0">
                  <c:v>713181.23549999995</c:v>
                </c:pt>
              </c:numCache>
            </c:numRef>
          </c:val>
        </c:ser>
        <c:marker val="1"/>
        <c:axId val="138973568"/>
        <c:axId val="138975104"/>
      </c:lineChart>
      <c:catAx>
        <c:axId val="138973568"/>
        <c:scaling>
          <c:orientation val="minMax"/>
        </c:scaling>
        <c:axPos val="b"/>
        <c:numFmt formatCode="0" sourceLinked="1"/>
        <c:majorTickMark val="none"/>
        <c:tickLblPos val="nextTo"/>
        <c:crossAx val="138975104"/>
        <c:crosses val="autoZero"/>
        <c:auto val="1"/>
        <c:lblAlgn val="ctr"/>
        <c:lblOffset val="100"/>
      </c:catAx>
      <c:valAx>
        <c:axId val="138975104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38973568"/>
        <c:crosses val="autoZero"/>
        <c:crossBetween val="between"/>
      </c:valAx>
    </c:plotArea>
    <c:plotVisOnly val="1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goliath grouper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v>catch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Comparison'!$Q$16:$AQ$16</c:f>
              <c:numCache>
                <c:formatCode>#,##0</c:formatCode>
                <c:ptCount val="27"/>
                <c:pt idx="0">
                  <c:v>2995.41</c:v>
                </c:pt>
                <c:pt idx="1">
                  <c:v>7561.73</c:v>
                </c:pt>
                <c:pt idx="2">
                  <c:v>4062.31</c:v>
                </c:pt>
                <c:pt idx="3">
                  <c:v>22828.560000000001</c:v>
                </c:pt>
                <c:pt idx="4">
                  <c:v>543.91</c:v>
                </c:pt>
                <c:pt idx="5">
                  <c:v>33494.31</c:v>
                </c:pt>
                <c:pt idx="6">
                  <c:v>76487.149999999994</c:v>
                </c:pt>
                <c:pt idx="7">
                  <c:v>41650.770000000004</c:v>
                </c:pt>
                <c:pt idx="8">
                  <c:v>34842.68</c:v>
                </c:pt>
                <c:pt idx="9">
                  <c:v>3127</c:v>
                </c:pt>
                <c:pt idx="10">
                  <c:v>0</c:v>
                </c:pt>
                <c:pt idx="11">
                  <c:v>200.42</c:v>
                </c:pt>
                <c:pt idx="12">
                  <c:v>17.010000000000002</c:v>
                </c:pt>
                <c:pt idx="13">
                  <c:v>0</c:v>
                </c:pt>
                <c:pt idx="14">
                  <c:v>0</c:v>
                </c:pt>
                <c:pt idx="15">
                  <c:v>170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481</c:v>
                </c:pt>
                <c:pt idx="24">
                  <c:v>55.45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"/>
          <c:order val="1"/>
          <c:tx>
            <c:v>Assessment MSY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Comparison'!$I$16</c:f>
              <c:numCache>
                <c:formatCode>#,##0</c:formatCode>
                <c:ptCount val="1"/>
              </c:numCache>
            </c:numRef>
          </c:val>
        </c:ser>
        <c:ser>
          <c:idx val="2"/>
          <c:order val="2"/>
          <c:tx>
            <c:v>OFL all year avg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Comparison'!$J$16</c:f>
              <c:numCache>
                <c:formatCode>#,##0.0</c:formatCode>
                <c:ptCount val="1"/>
                <c:pt idx="0">
                  <c:v>8463.6559259259284</c:v>
                </c:pt>
              </c:numCache>
            </c:numRef>
          </c:val>
        </c:ser>
        <c:ser>
          <c:idx val="3"/>
          <c:order val="3"/>
          <c:tx>
            <c:v>OFL 10 year avg</c:v>
          </c:tx>
          <c:marker>
            <c:symbol val="circle"/>
            <c:size val="7"/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Comparison'!$K$16</c:f>
              <c:numCache>
                <c:formatCode>#,##0.0</c:formatCode>
                <c:ptCount val="1"/>
                <c:pt idx="0">
                  <c:v>53.645000000000003</c:v>
                </c:pt>
              </c:numCache>
            </c:numRef>
          </c:val>
        </c:ser>
        <c:ser>
          <c:idx val="4"/>
          <c:order val="4"/>
          <c:tx>
            <c:v>P* Assessment OFL</c:v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Comparison'!$M$16</c:f>
              <c:numCache>
                <c:formatCode>#,##0.0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v>P* all year</c:v>
          </c:tx>
          <c:spPr>
            <a:ln>
              <a:solidFill>
                <a:srgbClr val="00B050"/>
              </a:solidFill>
            </a:ln>
          </c:spPr>
          <c:marker>
            <c:symbol val="triangl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Comparison'!$N$16</c:f>
              <c:numCache>
                <c:formatCode>#,##0.0</c:formatCode>
                <c:ptCount val="1"/>
                <c:pt idx="0">
                  <c:v>7405.6989351851871</c:v>
                </c:pt>
              </c:numCache>
            </c:numRef>
          </c:val>
        </c:ser>
        <c:ser>
          <c:idx val="6"/>
          <c:order val="6"/>
          <c:tx>
            <c:v>P* 10 year</c:v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rgbClr val="8064A2">
                    <a:lumMod val="50000"/>
                  </a:srgbClr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Comparison'!$O$16</c:f>
              <c:numCache>
                <c:formatCode>#,##0.0</c:formatCode>
                <c:ptCount val="1"/>
                <c:pt idx="0">
                  <c:v>46.939375000000005</c:v>
                </c:pt>
              </c:numCache>
            </c:numRef>
          </c:val>
        </c:ser>
        <c:ser>
          <c:idx val="7"/>
          <c:order val="7"/>
          <c:tx>
            <c:v>Median</c:v>
          </c:tx>
          <c:marker>
            <c:symbol val="x"/>
            <c:size val="9"/>
            <c:spPr>
              <a:ln>
                <a:solidFill>
                  <a:sysClr val="windowText" lastClr="00000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Comparison'!$H$16</c:f>
              <c:numCache>
                <c:formatCode>#,##0</c:formatCode>
                <c:ptCount val="1"/>
                <c:pt idx="0">
                  <c:v>55</c:v>
                </c:pt>
              </c:numCache>
            </c:numRef>
          </c:val>
        </c:ser>
        <c:marker val="1"/>
        <c:axId val="154867968"/>
        <c:axId val="154882432"/>
      </c:lineChart>
      <c:catAx>
        <c:axId val="154867968"/>
        <c:scaling>
          <c:orientation val="minMax"/>
        </c:scaling>
        <c:axPos val="b"/>
        <c:numFmt formatCode="0" sourceLinked="1"/>
        <c:majorTickMark val="none"/>
        <c:tickLblPos val="nextTo"/>
        <c:crossAx val="154882432"/>
        <c:crosses val="autoZero"/>
        <c:auto val="1"/>
        <c:lblAlgn val="ctr"/>
        <c:lblOffset val="100"/>
      </c:catAx>
      <c:valAx>
        <c:axId val="154882432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154867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318044619422569"/>
          <c:y val="0.27869130941965586"/>
          <c:w val="0.30015288713910904"/>
          <c:h val="0.66973753280840198"/>
        </c:manualLayout>
      </c:layout>
    </c:legend>
    <c:plotVisOnly val="1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>
        <c:manualLayout>
          <c:layoutTarget val="inner"/>
          <c:xMode val="edge"/>
          <c:yMode val="edge"/>
          <c:x val="0.14282046725823588"/>
          <c:y val="0.16233626178672128"/>
          <c:w val="0.67975837470245692"/>
          <c:h val="0.71235175464178146"/>
        </c:manualLayout>
      </c:layout>
      <c:scatterChart>
        <c:scatterStyle val="lineMarker"/>
        <c:ser>
          <c:idx val="0"/>
          <c:order val="0"/>
          <c:tx>
            <c:strRef>
              <c:f>ComparisonA!$I$3</c:f>
              <c:strCache>
                <c:ptCount val="1"/>
                <c:pt idx="0">
                  <c:v>M=.2 or best est.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</c:trendline>
          <c:xVal>
            <c:numRef>
              <c:f>ComparisonA!$C$4:$C$76</c:f>
              <c:numCache>
                <c:formatCode>#,##0</c:formatCode>
                <c:ptCount val="73"/>
                <c:pt idx="0">
                  <c:v>1666753.4679999999</c:v>
                </c:pt>
                <c:pt idx="1">
                  <c:v>1524441.9820000001</c:v>
                </c:pt>
                <c:pt idx="2">
                  <c:v>1314290.2069999999</c:v>
                </c:pt>
                <c:pt idx="3">
                  <c:v>1703392.348</c:v>
                </c:pt>
                <c:pt idx="4">
                  <c:v>1259309.75</c:v>
                </c:pt>
                <c:pt idx="5">
                  <c:v>466455.70900000009</c:v>
                </c:pt>
                <c:pt idx="6">
                  <c:v>707583.60100000002</c:v>
                </c:pt>
                <c:pt idx="7">
                  <c:v>489719.23</c:v>
                </c:pt>
                <c:pt idx="8">
                  <c:v>183948.29300000001</c:v>
                </c:pt>
                <c:pt idx="9">
                  <c:v>475306.71000000008</c:v>
                </c:pt>
                <c:pt idx="10">
                  <c:v>339101.53700000007</c:v>
                </c:pt>
                <c:pt idx="11">
                  <c:v>218085.989</c:v>
                </c:pt>
                <c:pt idx="12">
                  <c:v>1746502.621</c:v>
                </c:pt>
                <c:pt idx="13">
                  <c:v>950908.31400000001</c:v>
                </c:pt>
                <c:pt idx="14">
                  <c:v>816793.22</c:v>
                </c:pt>
                <c:pt idx="15">
                  <c:v>954057.51700000023</c:v>
                </c:pt>
                <c:pt idx="16">
                  <c:v>368823.06800000009</c:v>
                </c:pt>
                <c:pt idx="17">
                  <c:v>211335.93700000001</c:v>
                </c:pt>
                <c:pt idx="18">
                  <c:v>125809.81200000001</c:v>
                </c:pt>
                <c:pt idx="19">
                  <c:v>130947.77099999999</c:v>
                </c:pt>
                <c:pt idx="20">
                  <c:v>99520.232999999993</c:v>
                </c:pt>
                <c:pt idx="21">
                  <c:v>215523.63399999999</c:v>
                </c:pt>
                <c:pt idx="22">
                  <c:v>47475.091</c:v>
                </c:pt>
                <c:pt idx="23">
                  <c:v>53305.36299999999</c:v>
                </c:pt>
                <c:pt idx="24">
                  <c:v>48785.804000000004</c:v>
                </c:pt>
                <c:pt idx="25">
                  <c:v>92516.141999999993</c:v>
                </c:pt>
                <c:pt idx="26">
                  <c:v>65984.356999999989</c:v>
                </c:pt>
                <c:pt idx="27">
                  <c:v>78614.147000000012</c:v>
                </c:pt>
                <c:pt idx="28">
                  <c:v>33102.682000000001</c:v>
                </c:pt>
                <c:pt idx="29">
                  <c:v>42436.705999999998</c:v>
                </c:pt>
                <c:pt idx="30">
                  <c:v>26537.989000000001</c:v>
                </c:pt>
                <c:pt idx="31">
                  <c:v>27130.409000000003</c:v>
                </c:pt>
                <c:pt idx="32">
                  <c:v>21446.300999999999</c:v>
                </c:pt>
                <c:pt idx="33">
                  <c:v>24504.874000000003</c:v>
                </c:pt>
                <c:pt idx="34">
                  <c:v>29272.017</c:v>
                </c:pt>
                <c:pt idx="35">
                  <c:v>33753.618999999999</c:v>
                </c:pt>
                <c:pt idx="36">
                  <c:v>7924.7660000000005</c:v>
                </c:pt>
                <c:pt idx="37">
                  <c:v>13364.768</c:v>
                </c:pt>
                <c:pt idx="38">
                  <c:v>15121.670999999998</c:v>
                </c:pt>
                <c:pt idx="39">
                  <c:v>6910.3790000000008</c:v>
                </c:pt>
                <c:pt idx="40">
                  <c:v>8592.5010000000002</c:v>
                </c:pt>
                <c:pt idx="41">
                  <c:v>14991.737000000003</c:v>
                </c:pt>
                <c:pt idx="42">
                  <c:v>8800.4570000000003</c:v>
                </c:pt>
                <c:pt idx="43">
                  <c:v>7074.4229999999998</c:v>
                </c:pt>
                <c:pt idx="44">
                  <c:v>8720.3760000000002</c:v>
                </c:pt>
                <c:pt idx="45">
                  <c:v>1358.817</c:v>
                </c:pt>
                <c:pt idx="46">
                  <c:v>6135.1240000000007</c:v>
                </c:pt>
                <c:pt idx="47">
                  <c:v>4085.4309999999996</c:v>
                </c:pt>
                <c:pt idx="48">
                  <c:v>2874.5189999999993</c:v>
                </c:pt>
                <c:pt idx="49">
                  <c:v>4591.4470000000001</c:v>
                </c:pt>
                <c:pt idx="50">
                  <c:v>1861.7849999999999</c:v>
                </c:pt>
                <c:pt idx="51">
                  <c:v>1953.1419999999998</c:v>
                </c:pt>
                <c:pt idx="52">
                  <c:v>2641.5029999999997</c:v>
                </c:pt>
                <c:pt idx="53">
                  <c:v>157391.20000000001</c:v>
                </c:pt>
                <c:pt idx="54">
                  <c:v>18071.840000000004</c:v>
                </c:pt>
                <c:pt idx="55">
                  <c:v>7678.7250000000004</c:v>
                </c:pt>
                <c:pt idx="56">
                  <c:v>53.645000000000003</c:v>
                </c:pt>
                <c:pt idx="57">
                  <c:v>211.673</c:v>
                </c:pt>
                <c:pt idx="58">
                  <c:v>552.74900000000002</c:v>
                </c:pt>
                <c:pt idx="59">
                  <c:v>937.37599999999986</c:v>
                </c:pt>
                <c:pt idx="60">
                  <c:v>878.55800000000022</c:v>
                </c:pt>
                <c:pt idx="61">
                  <c:v>295.04300000000001</c:v>
                </c:pt>
                <c:pt idx="62">
                  <c:v>749.27199999999993</c:v>
                </c:pt>
                <c:pt idx="63">
                  <c:v>741.42399999999998</c:v>
                </c:pt>
                <c:pt idx="64">
                  <c:v>109.128</c:v>
                </c:pt>
                <c:pt idx="65">
                  <c:v>878.05799999999999</c:v>
                </c:pt>
                <c:pt idx="66">
                  <c:v>167.7</c:v>
                </c:pt>
                <c:pt idx="67">
                  <c:v>412.11599999999999</c:v>
                </c:pt>
                <c:pt idx="68">
                  <c:v>251.48800000000006</c:v>
                </c:pt>
                <c:pt idx="69">
                  <c:v>0.83800000000000008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</c:numCache>
            </c:numRef>
          </c:xVal>
          <c:yVal>
            <c:numRef>
              <c:f>ComparisonA!$I$4:$I$76</c:f>
              <c:numCache>
                <c:formatCode>#,##0</c:formatCode>
                <c:ptCount val="73"/>
                <c:pt idx="0">
                  <c:v>1417774.8231447476</c:v>
                </c:pt>
                <c:pt idx="1">
                  <c:v>1390495.8269156863</c:v>
                </c:pt>
                <c:pt idx="2">
                  <c:v>1322614.0565292914</c:v>
                </c:pt>
                <c:pt idx="3">
                  <c:v>1177107.2544060636</c:v>
                </c:pt>
                <c:pt idx="4">
                  <c:v>887000.52921226551</c:v>
                </c:pt>
                <c:pt idx="5">
                  <c:v>402434.42942259065</c:v>
                </c:pt>
                <c:pt idx="6">
                  <c:v>386202.94009737851</c:v>
                </c:pt>
                <c:pt idx="7">
                  <c:v>348499.66702202411</c:v>
                </c:pt>
                <c:pt idx="8">
                  <c:v>360833.38367811084</c:v>
                </c:pt>
                <c:pt idx="9">
                  <c:v>241402.56613719894</c:v>
                </c:pt>
                <c:pt idx="10">
                  <c:v>288913.71886309935</c:v>
                </c:pt>
                <c:pt idx="11">
                  <c:v>203675.529668256</c:v>
                </c:pt>
                <c:pt idx="12">
                  <c:v>1245920.2053652222</c:v>
                </c:pt>
                <c:pt idx="13">
                  <c:v>838515.48935748031</c:v>
                </c:pt>
                <c:pt idx="14">
                  <c:v>526518.8212113115</c:v>
                </c:pt>
                <c:pt idx="15">
                  <c:v>570343.12611678871</c:v>
                </c:pt>
                <c:pt idx="16">
                  <c:v>298001.15772826225</c:v>
                </c:pt>
                <c:pt idx="17">
                  <c:v>138192.03507543053</c:v>
                </c:pt>
                <c:pt idx="18">
                  <c:v>94707.959794673734</c:v>
                </c:pt>
                <c:pt idx="19">
                  <c:v>93078.632391916064</c:v>
                </c:pt>
                <c:pt idx="20">
                  <c:v>95695.332964412621</c:v>
                </c:pt>
                <c:pt idx="21">
                  <c:v>85350.280089796943</c:v>
                </c:pt>
                <c:pt idx="22">
                  <c:v>61872.32676586989</c:v>
                </c:pt>
                <c:pt idx="23">
                  <c:v>53573.746164088705</c:v>
                </c:pt>
                <c:pt idx="24">
                  <c:v>46713.539728916934</c:v>
                </c:pt>
                <c:pt idx="25">
                  <c:v>37425.50488927948</c:v>
                </c:pt>
                <c:pt idx="26">
                  <c:v>34692.532036785298</c:v>
                </c:pt>
                <c:pt idx="27">
                  <c:v>33342.726724609653</c:v>
                </c:pt>
                <c:pt idx="28">
                  <c:v>26283.606561606823</c:v>
                </c:pt>
                <c:pt idx="29">
                  <c:v>23672.370505768893</c:v>
                </c:pt>
                <c:pt idx="30">
                  <c:v>24203.480527173488</c:v>
                </c:pt>
                <c:pt idx="31">
                  <c:v>22053.957605927615</c:v>
                </c:pt>
                <c:pt idx="32">
                  <c:v>21981.294465884886</c:v>
                </c:pt>
                <c:pt idx="33">
                  <c:v>11953.812021342042</c:v>
                </c:pt>
                <c:pt idx="34">
                  <c:v>20373.628241396105</c:v>
                </c:pt>
                <c:pt idx="35">
                  <c:v>18179.993609345158</c:v>
                </c:pt>
                <c:pt idx="36">
                  <c:v>12618.125660634676</c:v>
                </c:pt>
                <c:pt idx="37">
                  <c:v>12511.823964597505</c:v>
                </c:pt>
                <c:pt idx="38">
                  <c:v>12296.08284214734</c:v>
                </c:pt>
                <c:pt idx="39">
                  <c:v>12007.108993246889</c:v>
                </c:pt>
                <c:pt idx="40">
                  <c:v>8650.5136686448932</c:v>
                </c:pt>
                <c:pt idx="41">
                  <c:v>7671.1892910417391</c:v>
                </c:pt>
                <c:pt idx="42">
                  <c:v>7151.2803853170708</c:v>
                </c:pt>
                <c:pt idx="43">
                  <c:v>6830.3943719229128</c:v>
                </c:pt>
                <c:pt idx="44">
                  <c:v>5403.5790939214157</c:v>
                </c:pt>
                <c:pt idx="45">
                  <c:v>3986.162237607954</c:v>
                </c:pt>
                <c:pt idx="46">
                  <c:v>4617.0399186722989</c:v>
                </c:pt>
                <c:pt idx="47">
                  <c:v>2968.8653224514956</c:v>
                </c:pt>
                <c:pt idx="48">
                  <c:v>2719.4515530640811</c:v>
                </c:pt>
                <c:pt idx="49">
                  <c:v>2088.6869768921247</c:v>
                </c:pt>
                <c:pt idx="50">
                  <c:v>1655.7874501555214</c:v>
                </c:pt>
                <c:pt idx="51">
                  <c:v>1439.1873323890359</c:v>
                </c:pt>
                <c:pt idx="52">
                  <c:v>1013.3720787683691</c:v>
                </c:pt>
                <c:pt idx="53">
                  <c:v>495668.67201447295</c:v>
                </c:pt>
                <c:pt idx="54">
                  <c:v>21743.122533705922</c:v>
                </c:pt>
                <c:pt idx="55">
                  <c:v>10064.855648193723</c:v>
                </c:pt>
                <c:pt idx="56">
                  <c:v>5392.2756909325362</c:v>
                </c:pt>
                <c:pt idx="57">
                  <c:v>4930.1498779272242</c:v>
                </c:pt>
                <c:pt idx="58">
                  <c:v>3759.0187175176429</c:v>
                </c:pt>
                <c:pt idx="59">
                  <c:v>3725.8609515324542</c:v>
                </c:pt>
                <c:pt idx="60">
                  <c:v>2136.8383632468108</c:v>
                </c:pt>
                <c:pt idx="61">
                  <c:v>1559.8341562493251</c:v>
                </c:pt>
                <c:pt idx="62">
                  <c:v>1313.7494267023258</c:v>
                </c:pt>
                <c:pt idx="63">
                  <c:v>815.39027236504558</c:v>
                </c:pt>
                <c:pt idx="64">
                  <c:v>745.40046838364651</c:v>
                </c:pt>
                <c:pt idx="65">
                  <c:v>637.3323548873924</c:v>
                </c:pt>
                <c:pt idx="66">
                  <c:v>252.46047694593935</c:v>
                </c:pt>
                <c:pt idx="67">
                  <c:v>206.87704962138741</c:v>
                </c:pt>
                <c:pt idx="68">
                  <c:v>170.3715321269257</c:v>
                </c:pt>
                <c:pt idx="69">
                  <c:v>0.28568210070987399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</c:numCache>
            </c:numRef>
          </c:yVal>
        </c:ser>
        <c:axId val="155157632"/>
        <c:axId val="155159168"/>
      </c:scatterChart>
      <c:valAx>
        <c:axId val="155157632"/>
        <c:scaling>
          <c:orientation val="minMax"/>
        </c:scaling>
        <c:axPos val="b"/>
        <c:numFmt formatCode="#,##0" sourceLinked="1"/>
        <c:tickLblPos val="nextTo"/>
        <c:crossAx val="155159168"/>
        <c:crosses val="autoZero"/>
        <c:crossBetween val="midCat"/>
      </c:valAx>
      <c:valAx>
        <c:axId val="155159168"/>
        <c:scaling>
          <c:orientation val="minMax"/>
        </c:scaling>
        <c:axPos val="l"/>
        <c:majorGridlines/>
        <c:numFmt formatCode="#,##0" sourceLinked="1"/>
        <c:tickLblPos val="nextTo"/>
        <c:crossAx val="15515763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mutton snapper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Trends'!$A$14</c:f>
              <c:strCache>
                <c:ptCount val="1"/>
                <c:pt idx="0">
                  <c:v>mutton snapper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Trends'!$J$14:$AJ$14</c:f>
              <c:numCache>
                <c:formatCode>#,##0</c:formatCode>
                <c:ptCount val="27"/>
                <c:pt idx="0">
                  <c:v>259307.33000000002</c:v>
                </c:pt>
                <c:pt idx="1">
                  <c:v>264480.72000000003</c:v>
                </c:pt>
                <c:pt idx="2">
                  <c:v>440214.06999999995</c:v>
                </c:pt>
                <c:pt idx="3">
                  <c:v>311384.37</c:v>
                </c:pt>
                <c:pt idx="4">
                  <c:v>190601.66</c:v>
                </c:pt>
                <c:pt idx="5">
                  <c:v>574923.87</c:v>
                </c:pt>
                <c:pt idx="6">
                  <c:v>745595.06</c:v>
                </c:pt>
                <c:pt idx="7">
                  <c:v>690056.59</c:v>
                </c:pt>
                <c:pt idx="8">
                  <c:v>802967.73</c:v>
                </c:pt>
                <c:pt idx="9">
                  <c:v>640485.16</c:v>
                </c:pt>
                <c:pt idx="10">
                  <c:v>607709.19999999995</c:v>
                </c:pt>
                <c:pt idx="11">
                  <c:v>698573.92</c:v>
                </c:pt>
                <c:pt idx="12">
                  <c:v>715132.51</c:v>
                </c:pt>
                <c:pt idx="13">
                  <c:v>549561.25</c:v>
                </c:pt>
                <c:pt idx="14">
                  <c:v>471864.96</c:v>
                </c:pt>
                <c:pt idx="15">
                  <c:v>444334.23</c:v>
                </c:pt>
                <c:pt idx="16">
                  <c:v>475239.74</c:v>
                </c:pt>
                <c:pt idx="17">
                  <c:v>488787.93</c:v>
                </c:pt>
                <c:pt idx="18">
                  <c:v>329874.20999999996</c:v>
                </c:pt>
                <c:pt idx="19">
                  <c:v>447056.52</c:v>
                </c:pt>
                <c:pt idx="20">
                  <c:v>421019.69</c:v>
                </c:pt>
                <c:pt idx="21">
                  <c:v>488338.35</c:v>
                </c:pt>
                <c:pt idx="22">
                  <c:v>489903.34</c:v>
                </c:pt>
                <c:pt idx="23">
                  <c:v>499757.91000000003</c:v>
                </c:pt>
                <c:pt idx="24">
                  <c:v>584301.05000000005</c:v>
                </c:pt>
                <c:pt idx="25">
                  <c:v>496075.32999999996</c:v>
                </c:pt>
                <c:pt idx="26">
                  <c:v>652077.97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Trends'!$C$14</c:f>
              <c:numCache>
                <c:formatCode>#,##0</c:formatCode>
                <c:ptCount val="1"/>
                <c:pt idx="0">
                  <c:v>382767.35194444453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Trends'!$D$14</c:f>
              <c:numCache>
                <c:formatCode>#,##0</c:formatCode>
                <c:ptCount val="1"/>
                <c:pt idx="0">
                  <c:v>367289.42249999999</c:v>
                </c:pt>
              </c:numCache>
            </c:numRef>
          </c:val>
        </c:ser>
        <c:marker val="1"/>
        <c:axId val="139017216"/>
        <c:axId val="139031296"/>
      </c:lineChart>
      <c:catAx>
        <c:axId val="139017216"/>
        <c:scaling>
          <c:orientation val="minMax"/>
        </c:scaling>
        <c:axPos val="b"/>
        <c:numFmt formatCode="0" sourceLinked="1"/>
        <c:majorTickMark val="none"/>
        <c:tickLblPos val="nextTo"/>
        <c:crossAx val="139031296"/>
        <c:crosses val="autoZero"/>
        <c:auto val="1"/>
        <c:lblAlgn val="ctr"/>
        <c:lblOffset val="100"/>
      </c:catAx>
      <c:valAx>
        <c:axId val="139031296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39017216"/>
        <c:crosses val="autoZero"/>
        <c:crossBetween val="between"/>
      </c:valAx>
    </c:plotArea>
    <c:plotVisOnly val="1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white grunt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Trends'!$A$15</c:f>
              <c:strCache>
                <c:ptCount val="1"/>
                <c:pt idx="0">
                  <c:v>white grunt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Trends'!$J$15:$AJ$15</c:f>
              <c:numCache>
                <c:formatCode>#,##0</c:formatCode>
                <c:ptCount val="27"/>
                <c:pt idx="0">
                  <c:v>410898.71</c:v>
                </c:pt>
                <c:pt idx="1">
                  <c:v>533788.88</c:v>
                </c:pt>
                <c:pt idx="2">
                  <c:v>370638.69</c:v>
                </c:pt>
                <c:pt idx="3">
                  <c:v>402874.18</c:v>
                </c:pt>
                <c:pt idx="4">
                  <c:v>281035.87</c:v>
                </c:pt>
                <c:pt idx="5">
                  <c:v>291621.34999999998</c:v>
                </c:pt>
                <c:pt idx="6">
                  <c:v>419348.57999999996</c:v>
                </c:pt>
                <c:pt idx="7">
                  <c:v>345553.20999999996</c:v>
                </c:pt>
                <c:pt idx="8">
                  <c:v>363917.07</c:v>
                </c:pt>
                <c:pt idx="9">
                  <c:v>655805.56000000006</c:v>
                </c:pt>
                <c:pt idx="10">
                  <c:v>594788.17000000004</c:v>
                </c:pt>
                <c:pt idx="11">
                  <c:v>739910.66</c:v>
                </c:pt>
                <c:pt idx="12">
                  <c:v>506090.31</c:v>
                </c:pt>
                <c:pt idx="13">
                  <c:v>448548.71</c:v>
                </c:pt>
                <c:pt idx="14">
                  <c:v>302549.28000000003</c:v>
                </c:pt>
                <c:pt idx="15">
                  <c:v>391932.36</c:v>
                </c:pt>
                <c:pt idx="16">
                  <c:v>378709.74</c:v>
                </c:pt>
                <c:pt idx="17">
                  <c:v>343206.01</c:v>
                </c:pt>
                <c:pt idx="18">
                  <c:v>301608.18000000005</c:v>
                </c:pt>
                <c:pt idx="19">
                  <c:v>237181.89</c:v>
                </c:pt>
                <c:pt idx="20">
                  <c:v>342885.1</c:v>
                </c:pt>
                <c:pt idx="21">
                  <c:v>325293.86</c:v>
                </c:pt>
                <c:pt idx="22">
                  <c:v>344491.65</c:v>
                </c:pt>
                <c:pt idx="23">
                  <c:v>397208.22</c:v>
                </c:pt>
                <c:pt idx="24">
                  <c:v>376214.87</c:v>
                </c:pt>
                <c:pt idx="25">
                  <c:v>443165.43000000005</c:v>
                </c:pt>
                <c:pt idx="26">
                  <c:v>576975.47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Trends'!$C$15</c:f>
              <c:numCache>
                <c:formatCode>#,##0</c:formatCode>
                <c:ptCount val="1"/>
                <c:pt idx="0">
                  <c:v>309062.27805555554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Trends'!$D$15</c:f>
              <c:numCache>
                <c:formatCode>#,##0</c:formatCode>
                <c:ptCount val="1"/>
                <c:pt idx="0">
                  <c:v>276617.30100000009</c:v>
                </c:pt>
              </c:numCache>
            </c:numRef>
          </c:val>
        </c:ser>
        <c:marker val="1"/>
        <c:axId val="139064832"/>
        <c:axId val="139066368"/>
      </c:lineChart>
      <c:catAx>
        <c:axId val="139064832"/>
        <c:scaling>
          <c:orientation val="minMax"/>
        </c:scaling>
        <c:axPos val="b"/>
        <c:numFmt formatCode="0" sourceLinked="1"/>
        <c:majorTickMark val="none"/>
        <c:tickLblPos val="nextTo"/>
        <c:crossAx val="139066368"/>
        <c:crosses val="autoZero"/>
        <c:auto val="1"/>
        <c:lblAlgn val="ctr"/>
        <c:lblOffset val="100"/>
      </c:catAx>
      <c:valAx>
        <c:axId val="139066368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39064832"/>
        <c:crosses val="autoZero"/>
        <c:crossBetween val="between"/>
      </c:valAx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blueline tilefish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Trends'!$A$16</c:f>
              <c:strCache>
                <c:ptCount val="1"/>
                <c:pt idx="0">
                  <c:v>blueline tilefish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Trends'!$J$16:$AJ$16</c:f>
              <c:numCache>
                <c:formatCode>#,##0</c:formatCode>
                <c:ptCount val="27"/>
                <c:pt idx="0">
                  <c:v>7256.44</c:v>
                </c:pt>
                <c:pt idx="1">
                  <c:v>9283.93</c:v>
                </c:pt>
                <c:pt idx="2">
                  <c:v>13403.81</c:v>
                </c:pt>
                <c:pt idx="3">
                  <c:v>1309.92</c:v>
                </c:pt>
                <c:pt idx="4">
                  <c:v>2595.9</c:v>
                </c:pt>
                <c:pt idx="5">
                  <c:v>118259.62</c:v>
                </c:pt>
                <c:pt idx="6">
                  <c:v>93235</c:v>
                </c:pt>
                <c:pt idx="7">
                  <c:v>51609.55</c:v>
                </c:pt>
                <c:pt idx="8">
                  <c:v>55994.43</c:v>
                </c:pt>
                <c:pt idx="9">
                  <c:v>102926.74</c:v>
                </c:pt>
                <c:pt idx="10">
                  <c:v>143202.26999999999</c:v>
                </c:pt>
                <c:pt idx="11">
                  <c:v>294265.06</c:v>
                </c:pt>
                <c:pt idx="12">
                  <c:v>230616.08</c:v>
                </c:pt>
                <c:pt idx="13">
                  <c:v>214177.05</c:v>
                </c:pt>
                <c:pt idx="14">
                  <c:v>197024.75</c:v>
                </c:pt>
                <c:pt idx="15">
                  <c:v>180059.58</c:v>
                </c:pt>
                <c:pt idx="16">
                  <c:v>258899.52</c:v>
                </c:pt>
                <c:pt idx="17">
                  <c:v>107631.37</c:v>
                </c:pt>
                <c:pt idx="18">
                  <c:v>122590.2</c:v>
                </c:pt>
                <c:pt idx="19">
                  <c:v>130181.52</c:v>
                </c:pt>
                <c:pt idx="20">
                  <c:v>158911.44</c:v>
                </c:pt>
                <c:pt idx="21">
                  <c:v>274633.96999999997</c:v>
                </c:pt>
                <c:pt idx="22">
                  <c:v>140483.16</c:v>
                </c:pt>
                <c:pt idx="23">
                  <c:v>115715.75</c:v>
                </c:pt>
                <c:pt idx="24">
                  <c:v>166077.06</c:v>
                </c:pt>
                <c:pt idx="25">
                  <c:v>439357.5</c:v>
                </c:pt>
                <c:pt idx="26">
                  <c:v>457777.39999999997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Trends'!$C$16</c:f>
              <c:numCache>
                <c:formatCode>#,##0</c:formatCode>
                <c:ptCount val="1"/>
                <c:pt idx="0">
                  <c:v>113541.0838888889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Trends'!$D$16</c:f>
              <c:numCache>
                <c:formatCode>#,##0</c:formatCode>
                <c:ptCount val="1"/>
                <c:pt idx="0">
                  <c:v>158501.95275</c:v>
                </c:pt>
              </c:numCache>
            </c:numRef>
          </c:val>
        </c:ser>
        <c:marker val="1"/>
        <c:axId val="139104640"/>
        <c:axId val="139106176"/>
      </c:lineChart>
      <c:catAx>
        <c:axId val="139104640"/>
        <c:scaling>
          <c:orientation val="minMax"/>
        </c:scaling>
        <c:axPos val="b"/>
        <c:numFmt formatCode="0" sourceLinked="1"/>
        <c:majorTickMark val="none"/>
        <c:tickLblPos val="nextTo"/>
        <c:crossAx val="139106176"/>
        <c:crosses val="autoZero"/>
        <c:auto val="1"/>
        <c:lblAlgn val="ctr"/>
        <c:lblOffset val="100"/>
      </c:catAx>
      <c:valAx>
        <c:axId val="139106176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39104640"/>
        <c:crosses val="autoZero"/>
        <c:crossBetween val="between"/>
      </c:valAx>
    </c:plotArea>
    <c:plotVisOnly val="1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red snapper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Trends'!$A$17</c:f>
              <c:strCache>
                <c:ptCount val="1"/>
                <c:pt idx="0">
                  <c:v>red snapper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Trends'!$J$17:$AJ$17</c:f>
              <c:numCache>
                <c:formatCode>#,##0</c:formatCode>
                <c:ptCount val="27"/>
                <c:pt idx="0">
                  <c:v>499607.74</c:v>
                </c:pt>
                <c:pt idx="1">
                  <c:v>256123.11</c:v>
                </c:pt>
                <c:pt idx="2">
                  <c:v>273499.38</c:v>
                </c:pt>
                <c:pt idx="3">
                  <c:v>535413.56999999995</c:v>
                </c:pt>
                <c:pt idx="4">
                  <c:v>1467606.12</c:v>
                </c:pt>
                <c:pt idx="5">
                  <c:v>392632.72</c:v>
                </c:pt>
                <c:pt idx="6">
                  <c:v>411834.88</c:v>
                </c:pt>
                <c:pt idx="7">
                  <c:v>532047.38</c:v>
                </c:pt>
                <c:pt idx="8">
                  <c:v>607938.67999999993</c:v>
                </c:pt>
                <c:pt idx="9">
                  <c:v>403810.5</c:v>
                </c:pt>
                <c:pt idx="10">
                  <c:v>351041.65</c:v>
                </c:pt>
                <c:pt idx="11">
                  <c:v>748674.29</c:v>
                </c:pt>
                <c:pt idx="12">
                  <c:v>411060.31</c:v>
                </c:pt>
                <c:pt idx="13">
                  <c:v>392776.57</c:v>
                </c:pt>
                <c:pt idx="14">
                  <c:v>295977.88</c:v>
                </c:pt>
                <c:pt idx="15">
                  <c:v>296507.67000000004</c:v>
                </c:pt>
                <c:pt idx="16">
                  <c:v>252662.41999999998</c:v>
                </c:pt>
                <c:pt idx="17">
                  <c:v>232128.44</c:v>
                </c:pt>
                <c:pt idx="18">
                  <c:v>308213.56</c:v>
                </c:pt>
                <c:pt idx="19">
                  <c:v>655015.18999999994</c:v>
                </c:pt>
                <c:pt idx="20">
                  <c:v>620080.35</c:v>
                </c:pt>
                <c:pt idx="21">
                  <c:v>652172.75</c:v>
                </c:pt>
                <c:pt idx="22">
                  <c:v>462892.47000000003</c:v>
                </c:pt>
                <c:pt idx="23">
                  <c:v>545425.14</c:v>
                </c:pt>
                <c:pt idx="24">
                  <c:v>452101.67</c:v>
                </c:pt>
                <c:pt idx="25">
                  <c:v>369746.17</c:v>
                </c:pt>
                <c:pt idx="26">
                  <c:v>455291.36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Trends'!$C$17</c:f>
              <c:numCache>
                <c:formatCode>#,##0</c:formatCode>
                <c:ptCount val="1"/>
                <c:pt idx="0">
                  <c:v>357841.16583333333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Trends'!$D$17</c:f>
              <c:numCache>
                <c:formatCode>#,##0</c:formatCode>
                <c:ptCount val="1"/>
                <c:pt idx="0">
                  <c:v>356480.03250000009</c:v>
                </c:pt>
              </c:numCache>
            </c:numRef>
          </c:val>
        </c:ser>
        <c:marker val="1"/>
        <c:axId val="141258752"/>
        <c:axId val="141260288"/>
      </c:lineChart>
      <c:catAx>
        <c:axId val="141258752"/>
        <c:scaling>
          <c:orientation val="minMax"/>
        </c:scaling>
        <c:axPos val="b"/>
        <c:numFmt formatCode="0" sourceLinked="1"/>
        <c:majorTickMark val="none"/>
        <c:tickLblPos val="nextTo"/>
        <c:crossAx val="141260288"/>
        <c:crosses val="autoZero"/>
        <c:auto val="1"/>
        <c:lblAlgn val="ctr"/>
        <c:lblOffset val="100"/>
      </c:catAx>
      <c:valAx>
        <c:axId val="141260288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1258752"/>
        <c:crosses val="autoZero"/>
        <c:crossBetween val="between"/>
      </c:valAx>
    </c:plotArea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triggerfishes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Trends'!$A$18</c:f>
              <c:strCache>
                <c:ptCount val="1"/>
                <c:pt idx="0">
                  <c:v>triggerfishes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Trends'!$J$18:$AJ$18</c:f>
              <c:numCache>
                <c:formatCode>#,##0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74420</c:v>
                </c:pt>
                <c:pt idx="6">
                  <c:v>80356</c:v>
                </c:pt>
                <c:pt idx="7">
                  <c:v>88506</c:v>
                </c:pt>
                <c:pt idx="8">
                  <c:v>107298</c:v>
                </c:pt>
                <c:pt idx="9">
                  <c:v>210051</c:v>
                </c:pt>
                <c:pt idx="10">
                  <c:v>298679</c:v>
                </c:pt>
                <c:pt idx="11">
                  <c:v>283820</c:v>
                </c:pt>
                <c:pt idx="12">
                  <c:v>363358</c:v>
                </c:pt>
                <c:pt idx="13">
                  <c:v>425873</c:v>
                </c:pt>
                <c:pt idx="14">
                  <c:v>508478</c:v>
                </c:pt>
                <c:pt idx="15">
                  <c:v>469172</c:v>
                </c:pt>
                <c:pt idx="16">
                  <c:v>588419</c:v>
                </c:pt>
                <c:pt idx="17">
                  <c:v>443900</c:v>
                </c:pt>
                <c:pt idx="18">
                  <c:v>293900</c:v>
                </c:pt>
                <c:pt idx="19">
                  <c:v>212137</c:v>
                </c:pt>
                <c:pt idx="20">
                  <c:v>227650</c:v>
                </c:pt>
                <c:pt idx="21">
                  <c:v>210076</c:v>
                </c:pt>
                <c:pt idx="22">
                  <c:v>200419</c:v>
                </c:pt>
                <c:pt idx="23">
                  <c:v>264031</c:v>
                </c:pt>
                <c:pt idx="24">
                  <c:v>291840</c:v>
                </c:pt>
                <c:pt idx="25">
                  <c:v>248096</c:v>
                </c:pt>
                <c:pt idx="26">
                  <c:v>369981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Trends'!$C$18</c:f>
              <c:numCache>
                <c:formatCode>#,##0</c:formatCode>
                <c:ptCount val="1"/>
                <c:pt idx="0">
                  <c:v>173901.66666666666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Trends'!$D$18</c:f>
              <c:numCache>
                <c:formatCode>#,##0</c:formatCode>
                <c:ptCount val="1"/>
                <c:pt idx="0">
                  <c:v>207152.25</c:v>
                </c:pt>
              </c:numCache>
            </c:numRef>
          </c:val>
        </c:ser>
        <c:marker val="1"/>
        <c:axId val="141331072"/>
        <c:axId val="141353344"/>
      </c:lineChart>
      <c:catAx>
        <c:axId val="141331072"/>
        <c:scaling>
          <c:orientation val="minMax"/>
        </c:scaling>
        <c:axPos val="b"/>
        <c:numFmt formatCode="0" sourceLinked="1"/>
        <c:majorTickMark val="none"/>
        <c:tickLblPos val="nextTo"/>
        <c:crossAx val="141353344"/>
        <c:crosses val="autoZero"/>
        <c:auto val="1"/>
        <c:lblAlgn val="ctr"/>
        <c:lblOffset val="100"/>
      </c:catAx>
      <c:valAx>
        <c:axId val="141353344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1331072"/>
        <c:crosses val="autoZero"/>
        <c:crossBetween val="between"/>
      </c:valAx>
    </c:plotArea>
    <c:plotVisOnly val="1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tilefish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Trends'!$A$19</c:f>
              <c:strCache>
                <c:ptCount val="1"/>
                <c:pt idx="0">
                  <c:v>tilefish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Trends'!$J$19:$AJ$19</c:f>
              <c:numCache>
                <c:formatCode>#,##0</c:formatCode>
                <c:ptCount val="27"/>
                <c:pt idx="0">
                  <c:v>412.39</c:v>
                </c:pt>
                <c:pt idx="1">
                  <c:v>17.989999999999998</c:v>
                </c:pt>
                <c:pt idx="2">
                  <c:v>3198.77</c:v>
                </c:pt>
                <c:pt idx="3">
                  <c:v>726.5</c:v>
                </c:pt>
                <c:pt idx="4">
                  <c:v>44938.87</c:v>
                </c:pt>
                <c:pt idx="5">
                  <c:v>1318191.92</c:v>
                </c:pt>
                <c:pt idx="6">
                  <c:v>370559.47</c:v>
                </c:pt>
                <c:pt idx="7">
                  <c:v>663173.02</c:v>
                </c:pt>
                <c:pt idx="8">
                  <c:v>993316.09</c:v>
                </c:pt>
                <c:pt idx="9">
                  <c:v>1008945.97</c:v>
                </c:pt>
                <c:pt idx="10">
                  <c:v>1067017.3999999999</c:v>
                </c:pt>
                <c:pt idx="11">
                  <c:v>1053350.32</c:v>
                </c:pt>
                <c:pt idx="12">
                  <c:v>1144283</c:v>
                </c:pt>
                <c:pt idx="13">
                  <c:v>913054.27</c:v>
                </c:pt>
                <c:pt idx="14">
                  <c:v>751861</c:v>
                </c:pt>
                <c:pt idx="15">
                  <c:v>388715.61</c:v>
                </c:pt>
                <c:pt idx="16">
                  <c:v>418880.57</c:v>
                </c:pt>
                <c:pt idx="17">
                  <c:v>409251.2</c:v>
                </c:pt>
                <c:pt idx="18">
                  <c:v>553751.68000000005</c:v>
                </c:pt>
                <c:pt idx="19">
                  <c:v>792367.43</c:v>
                </c:pt>
                <c:pt idx="20">
                  <c:v>492988.31</c:v>
                </c:pt>
                <c:pt idx="21">
                  <c:v>455291.12</c:v>
                </c:pt>
                <c:pt idx="22">
                  <c:v>322214.53999999998</c:v>
                </c:pt>
                <c:pt idx="23">
                  <c:v>276625.02</c:v>
                </c:pt>
                <c:pt idx="24">
                  <c:v>544383.23</c:v>
                </c:pt>
                <c:pt idx="25">
                  <c:v>480429.24</c:v>
                </c:pt>
                <c:pt idx="26">
                  <c:v>337255.32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Trends'!$C$19</c:f>
              <c:numCache>
                <c:formatCode>#,##0</c:formatCode>
                <c:ptCount val="1"/>
                <c:pt idx="0">
                  <c:v>411255.56249999988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Trends'!$D$19</c:f>
              <c:numCache>
                <c:formatCode>#,##0</c:formatCode>
                <c:ptCount val="1"/>
                <c:pt idx="0">
                  <c:v>349841.78175000008</c:v>
                </c:pt>
              </c:numCache>
            </c:numRef>
          </c:val>
        </c:ser>
        <c:marker val="1"/>
        <c:axId val="141571584"/>
        <c:axId val="141573120"/>
      </c:lineChart>
      <c:catAx>
        <c:axId val="141571584"/>
        <c:scaling>
          <c:orientation val="minMax"/>
        </c:scaling>
        <c:axPos val="b"/>
        <c:numFmt formatCode="0" sourceLinked="1"/>
        <c:majorTickMark val="none"/>
        <c:tickLblPos val="nextTo"/>
        <c:crossAx val="141573120"/>
        <c:crosses val="autoZero"/>
        <c:auto val="1"/>
        <c:lblAlgn val="ctr"/>
        <c:lblOffset val="100"/>
      </c:catAx>
      <c:valAx>
        <c:axId val="141573120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1571584"/>
        <c:crosses val="autoZero"/>
        <c:crossBetween val="between"/>
      </c:valAx>
    </c:plotArea>
    <c:plotVisOnly val="1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red porgy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Trends'!$A$20</c:f>
              <c:strCache>
                <c:ptCount val="1"/>
                <c:pt idx="0">
                  <c:v>red porgy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Trends'!$J$20:$AJ$20</c:f>
              <c:numCache>
                <c:formatCode>#,##0</c:formatCode>
                <c:ptCount val="27"/>
                <c:pt idx="0">
                  <c:v>386961.07</c:v>
                </c:pt>
                <c:pt idx="1">
                  <c:v>668915.94000000006</c:v>
                </c:pt>
                <c:pt idx="2">
                  <c:v>328217.82</c:v>
                </c:pt>
                <c:pt idx="3">
                  <c:v>513437.83999999997</c:v>
                </c:pt>
                <c:pt idx="4">
                  <c:v>505762.93000000005</c:v>
                </c:pt>
                <c:pt idx="5">
                  <c:v>924384.59</c:v>
                </c:pt>
                <c:pt idx="6">
                  <c:v>872558.99</c:v>
                </c:pt>
                <c:pt idx="7">
                  <c:v>1013685.55</c:v>
                </c:pt>
                <c:pt idx="8">
                  <c:v>972569.98</c:v>
                </c:pt>
                <c:pt idx="9">
                  <c:v>937554.14</c:v>
                </c:pt>
                <c:pt idx="10">
                  <c:v>756142.1</c:v>
                </c:pt>
                <c:pt idx="11">
                  <c:v>525990.41999999993</c:v>
                </c:pt>
                <c:pt idx="12">
                  <c:v>463455.9</c:v>
                </c:pt>
                <c:pt idx="13">
                  <c:v>470146.03</c:v>
                </c:pt>
                <c:pt idx="14">
                  <c:v>501868.3</c:v>
                </c:pt>
                <c:pt idx="15">
                  <c:v>560024.43999999994</c:v>
                </c:pt>
                <c:pt idx="16">
                  <c:v>452560.86</c:v>
                </c:pt>
                <c:pt idx="17">
                  <c:v>379992.67000000004</c:v>
                </c:pt>
                <c:pt idx="18">
                  <c:v>183028.44</c:v>
                </c:pt>
                <c:pt idx="19">
                  <c:v>40427.17</c:v>
                </c:pt>
                <c:pt idx="20">
                  <c:v>137066.25</c:v>
                </c:pt>
                <c:pt idx="21">
                  <c:v>120578.09</c:v>
                </c:pt>
                <c:pt idx="22">
                  <c:v>153840.59</c:v>
                </c:pt>
                <c:pt idx="23">
                  <c:v>157978.13</c:v>
                </c:pt>
                <c:pt idx="24">
                  <c:v>137341.20000000001</c:v>
                </c:pt>
                <c:pt idx="25">
                  <c:v>195025.19</c:v>
                </c:pt>
                <c:pt idx="26">
                  <c:v>334205.2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Trends'!$C$20</c:f>
              <c:numCache>
                <c:formatCode>#,##0</c:formatCode>
                <c:ptCount val="1"/>
                <c:pt idx="0">
                  <c:v>352603.32861111092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Trends'!$D$20</c:f>
              <c:numCache>
                <c:formatCode>#,##0</c:formatCode>
                <c:ptCount val="1"/>
                <c:pt idx="0">
                  <c:v>137961.21974999999</c:v>
                </c:pt>
              </c:numCache>
            </c:numRef>
          </c:val>
        </c:ser>
        <c:marker val="1"/>
        <c:axId val="141611392"/>
        <c:axId val="141612928"/>
      </c:lineChart>
      <c:catAx>
        <c:axId val="141611392"/>
        <c:scaling>
          <c:orientation val="minMax"/>
        </c:scaling>
        <c:axPos val="b"/>
        <c:numFmt formatCode="0" sourceLinked="1"/>
        <c:majorTickMark val="none"/>
        <c:tickLblPos val="nextTo"/>
        <c:crossAx val="141612928"/>
        <c:crosses val="autoZero"/>
        <c:auto val="1"/>
        <c:lblAlgn val="ctr"/>
        <c:lblOffset val="100"/>
      </c:catAx>
      <c:valAx>
        <c:axId val="141612928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1611392"/>
        <c:crosses val="autoZero"/>
        <c:crossBetween val="between"/>
      </c:valAx>
    </c:plotArea>
    <c:plotVisOnly val="1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almaco jack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Trends'!$A$21</c:f>
              <c:strCache>
                <c:ptCount val="1"/>
                <c:pt idx="0">
                  <c:v>almaco jack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Trends'!$J$21:$AJ$21</c:f>
              <c:numCache>
                <c:formatCode>#,##0</c:formatCode>
                <c:ptCount val="27"/>
                <c:pt idx="0">
                  <c:v>15878.07</c:v>
                </c:pt>
                <c:pt idx="1">
                  <c:v>5265.62</c:v>
                </c:pt>
                <c:pt idx="2">
                  <c:v>8793.48</c:v>
                </c:pt>
                <c:pt idx="3">
                  <c:v>19682.810000000001</c:v>
                </c:pt>
                <c:pt idx="4">
                  <c:v>9065.2900000000009</c:v>
                </c:pt>
                <c:pt idx="5">
                  <c:v>4910.2299999999996</c:v>
                </c:pt>
                <c:pt idx="6">
                  <c:v>13753.150000000001</c:v>
                </c:pt>
                <c:pt idx="7">
                  <c:v>13922.44</c:v>
                </c:pt>
                <c:pt idx="8">
                  <c:v>3818</c:v>
                </c:pt>
                <c:pt idx="9">
                  <c:v>2767.42</c:v>
                </c:pt>
                <c:pt idx="10">
                  <c:v>19987.63</c:v>
                </c:pt>
                <c:pt idx="11">
                  <c:v>24625.93</c:v>
                </c:pt>
                <c:pt idx="12">
                  <c:v>49821.65</c:v>
                </c:pt>
                <c:pt idx="13">
                  <c:v>55043.31</c:v>
                </c:pt>
                <c:pt idx="14">
                  <c:v>56135.82</c:v>
                </c:pt>
                <c:pt idx="15">
                  <c:v>52696.55</c:v>
                </c:pt>
                <c:pt idx="16">
                  <c:v>50887.270000000004</c:v>
                </c:pt>
                <c:pt idx="17">
                  <c:v>73796.03</c:v>
                </c:pt>
                <c:pt idx="18">
                  <c:v>357450.33</c:v>
                </c:pt>
                <c:pt idx="19">
                  <c:v>155031.75</c:v>
                </c:pt>
                <c:pt idx="20">
                  <c:v>173906.73</c:v>
                </c:pt>
                <c:pt idx="21">
                  <c:v>135545.66999999998</c:v>
                </c:pt>
                <c:pt idx="22">
                  <c:v>204564.72</c:v>
                </c:pt>
                <c:pt idx="23">
                  <c:v>288089.19</c:v>
                </c:pt>
                <c:pt idx="24">
                  <c:v>157574.34</c:v>
                </c:pt>
                <c:pt idx="25">
                  <c:v>276247.31</c:v>
                </c:pt>
                <c:pt idx="26">
                  <c:v>333030.27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Trends'!$C$21</c:f>
              <c:numCache>
                <c:formatCode>#,##0</c:formatCode>
                <c:ptCount val="1"/>
                <c:pt idx="0">
                  <c:v>71174.75027777777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Trends'!$D$21</c:f>
              <c:numCache>
                <c:formatCode>#,##0</c:formatCode>
                <c:ptCount val="1"/>
                <c:pt idx="0">
                  <c:v>161642.7255</c:v>
                </c:pt>
              </c:numCache>
            </c:numRef>
          </c:val>
        </c:ser>
        <c:marker val="1"/>
        <c:axId val="141679616"/>
        <c:axId val="141697792"/>
      </c:lineChart>
      <c:catAx>
        <c:axId val="141679616"/>
        <c:scaling>
          <c:orientation val="minMax"/>
        </c:scaling>
        <c:axPos val="b"/>
        <c:numFmt formatCode="0" sourceLinked="1"/>
        <c:majorTickMark val="none"/>
        <c:tickLblPos val="nextTo"/>
        <c:crossAx val="141697792"/>
        <c:crosses val="autoZero"/>
        <c:auto val="1"/>
        <c:lblAlgn val="ctr"/>
        <c:lblOffset val="100"/>
      </c:catAx>
      <c:valAx>
        <c:axId val="141697792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1679616"/>
        <c:crosses val="autoZero"/>
        <c:crossBetween val="between"/>
      </c:valAx>
    </c:plotArea>
    <c:plotVisOnly val="1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weakfish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Trends'!$A$22</c:f>
              <c:strCache>
                <c:ptCount val="1"/>
                <c:pt idx="0">
                  <c:v>weakfish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Trends'!$J$22:$AJ$22</c:f>
              <c:numCache>
                <c:formatCode>#,##0</c:formatCode>
                <c:ptCount val="27"/>
                <c:pt idx="0">
                  <c:v>99472.31</c:v>
                </c:pt>
                <c:pt idx="1">
                  <c:v>338975.74</c:v>
                </c:pt>
                <c:pt idx="2">
                  <c:v>702960.7</c:v>
                </c:pt>
                <c:pt idx="3">
                  <c:v>562424.37</c:v>
                </c:pt>
                <c:pt idx="4">
                  <c:v>314967.58</c:v>
                </c:pt>
                <c:pt idx="5">
                  <c:v>575086.06000000006</c:v>
                </c:pt>
                <c:pt idx="6">
                  <c:v>788918.42</c:v>
                </c:pt>
                <c:pt idx="7">
                  <c:v>450455.78</c:v>
                </c:pt>
                <c:pt idx="8">
                  <c:v>265226.34999999998</c:v>
                </c:pt>
                <c:pt idx="9">
                  <c:v>131107.39000000001</c:v>
                </c:pt>
                <c:pt idx="10">
                  <c:v>211804.82</c:v>
                </c:pt>
                <c:pt idx="11">
                  <c:v>119965.12</c:v>
                </c:pt>
                <c:pt idx="12">
                  <c:v>208532.29</c:v>
                </c:pt>
                <c:pt idx="13">
                  <c:v>256709.08</c:v>
                </c:pt>
                <c:pt idx="14">
                  <c:v>150194.59</c:v>
                </c:pt>
                <c:pt idx="15">
                  <c:v>106575.25</c:v>
                </c:pt>
                <c:pt idx="16">
                  <c:v>266809.73</c:v>
                </c:pt>
                <c:pt idx="17">
                  <c:v>223428.46</c:v>
                </c:pt>
                <c:pt idx="18">
                  <c:v>265747.24</c:v>
                </c:pt>
                <c:pt idx="19">
                  <c:v>208954.09</c:v>
                </c:pt>
                <c:pt idx="20">
                  <c:v>201214.33</c:v>
                </c:pt>
                <c:pt idx="21">
                  <c:v>192719.75</c:v>
                </c:pt>
                <c:pt idx="22">
                  <c:v>189291.07</c:v>
                </c:pt>
                <c:pt idx="23">
                  <c:v>439703.74</c:v>
                </c:pt>
                <c:pt idx="24">
                  <c:v>359738.27</c:v>
                </c:pt>
                <c:pt idx="25">
                  <c:v>224168.24</c:v>
                </c:pt>
                <c:pt idx="26">
                  <c:v>307894.46000000002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Trends'!$C$22</c:f>
              <c:numCache>
                <c:formatCode>#,##0</c:formatCode>
                <c:ptCount val="1"/>
                <c:pt idx="0">
                  <c:v>226751.25638888893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Trends'!$D$22</c:f>
              <c:numCache>
                <c:formatCode>#,##0</c:formatCode>
                <c:ptCount val="1"/>
                <c:pt idx="0">
                  <c:v>195964.47375</c:v>
                </c:pt>
              </c:numCache>
            </c:numRef>
          </c:val>
        </c:ser>
        <c:marker val="1"/>
        <c:axId val="141711232"/>
        <c:axId val="141712768"/>
      </c:lineChart>
      <c:catAx>
        <c:axId val="141711232"/>
        <c:scaling>
          <c:orientation val="minMax"/>
        </c:scaling>
        <c:axPos val="b"/>
        <c:numFmt formatCode="0" sourceLinked="1"/>
        <c:majorTickMark val="none"/>
        <c:tickLblPos val="nextTo"/>
        <c:crossAx val="141712768"/>
        <c:crosses val="autoZero"/>
        <c:auto val="1"/>
        <c:lblAlgn val="ctr"/>
        <c:lblOffset val="100"/>
      </c:catAx>
      <c:valAx>
        <c:axId val="141712768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1711232"/>
        <c:crosses val="autoZero"/>
        <c:crossBetween val="between"/>
      </c:valAx>
    </c:plotArea>
    <c:plotVisOnly val="1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vermillion</a:t>
            </a:r>
            <a:r>
              <a:rPr lang="en-US" baseline="0"/>
              <a:t> snapper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Trends'!$A$5</c:f>
              <c:strCache>
                <c:ptCount val="1"/>
                <c:pt idx="0">
                  <c:v>vermilion snapper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Trends'!$J$5:$AJ$5</c:f>
              <c:numCache>
                <c:formatCode>#,##0</c:formatCode>
                <c:ptCount val="27"/>
                <c:pt idx="0">
                  <c:v>234481.83000000002</c:v>
                </c:pt>
                <c:pt idx="1">
                  <c:v>572739.42999999993</c:v>
                </c:pt>
                <c:pt idx="2">
                  <c:v>711596.44</c:v>
                </c:pt>
                <c:pt idx="3">
                  <c:v>455221.17000000004</c:v>
                </c:pt>
                <c:pt idx="4">
                  <c:v>806870.46</c:v>
                </c:pt>
                <c:pt idx="5">
                  <c:v>1176890.96</c:v>
                </c:pt>
                <c:pt idx="6">
                  <c:v>1338203.19</c:v>
                </c:pt>
                <c:pt idx="7">
                  <c:v>1467654.93</c:v>
                </c:pt>
                <c:pt idx="8">
                  <c:v>1607860.9</c:v>
                </c:pt>
                <c:pt idx="9">
                  <c:v>1825382.9</c:v>
                </c:pt>
                <c:pt idx="10">
                  <c:v>2126993.14</c:v>
                </c:pt>
                <c:pt idx="11">
                  <c:v>1111388.26</c:v>
                </c:pt>
                <c:pt idx="12">
                  <c:v>1232484.77</c:v>
                </c:pt>
                <c:pt idx="13">
                  <c:v>1308987.5</c:v>
                </c:pt>
                <c:pt idx="14">
                  <c:v>1257592</c:v>
                </c:pt>
                <c:pt idx="15">
                  <c:v>1110989.7</c:v>
                </c:pt>
                <c:pt idx="16">
                  <c:v>1145358.52</c:v>
                </c:pt>
                <c:pt idx="17">
                  <c:v>1118638.1400000001</c:v>
                </c:pt>
                <c:pt idx="18">
                  <c:v>1376619.55</c:v>
                </c:pt>
                <c:pt idx="19">
                  <c:v>2051751.3</c:v>
                </c:pt>
                <c:pt idx="20">
                  <c:v>2331738</c:v>
                </c:pt>
                <c:pt idx="21">
                  <c:v>1867294.1</c:v>
                </c:pt>
                <c:pt idx="22">
                  <c:v>1257742.33</c:v>
                </c:pt>
                <c:pt idx="23">
                  <c:v>1747424.31</c:v>
                </c:pt>
                <c:pt idx="24">
                  <c:v>1703557.73</c:v>
                </c:pt>
                <c:pt idx="25">
                  <c:v>1542717.33</c:v>
                </c:pt>
                <c:pt idx="26">
                  <c:v>2036440.69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Trends'!$C$5</c:f>
              <c:numCache>
                <c:formatCode>#,##0</c:formatCode>
                <c:ptCount val="1"/>
                <c:pt idx="0">
                  <c:v>1014572.766111111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Trends'!$D$5</c:f>
              <c:numCache>
                <c:formatCode>#,##0</c:formatCode>
                <c:ptCount val="1"/>
                <c:pt idx="0">
                  <c:v>1277544.2609999999</c:v>
                </c:pt>
              </c:numCache>
            </c:numRef>
          </c:val>
        </c:ser>
        <c:marker val="1"/>
        <c:axId val="138339840"/>
        <c:axId val="138341376"/>
      </c:lineChart>
      <c:catAx>
        <c:axId val="138339840"/>
        <c:scaling>
          <c:orientation val="minMax"/>
        </c:scaling>
        <c:axPos val="b"/>
        <c:numFmt formatCode="0" sourceLinked="1"/>
        <c:majorTickMark val="none"/>
        <c:tickLblPos val="nextTo"/>
        <c:crossAx val="138341376"/>
        <c:crosses val="autoZero"/>
        <c:auto val="1"/>
        <c:lblAlgn val="ctr"/>
        <c:lblOffset val="100"/>
      </c:catAx>
      <c:valAx>
        <c:axId val="138341376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38339840"/>
        <c:crosses val="autoZero"/>
        <c:crossBetween val="between"/>
      </c:valAx>
    </c:plotArea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amberjack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Trends'!$A$23</c:f>
              <c:strCache>
                <c:ptCount val="1"/>
                <c:pt idx="0">
                  <c:v>amberjack 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Trends'!$J$23:$AJ$23</c:f>
              <c:numCache>
                <c:formatCode>#,##0</c:formatCode>
                <c:ptCount val="27"/>
                <c:pt idx="0">
                  <c:v>0</c:v>
                </c:pt>
                <c:pt idx="1">
                  <c:v>9355.33</c:v>
                </c:pt>
                <c:pt idx="2">
                  <c:v>2689.6800000000003</c:v>
                </c:pt>
                <c:pt idx="3">
                  <c:v>42479.09</c:v>
                </c:pt>
                <c:pt idx="4">
                  <c:v>48403.6</c:v>
                </c:pt>
                <c:pt idx="5">
                  <c:v>650337.96</c:v>
                </c:pt>
                <c:pt idx="6">
                  <c:v>1509211.83</c:v>
                </c:pt>
                <c:pt idx="7">
                  <c:v>1284892.1399999999</c:v>
                </c:pt>
                <c:pt idx="8">
                  <c:v>1133515.8500000001</c:v>
                </c:pt>
                <c:pt idx="9">
                  <c:v>1883963.68</c:v>
                </c:pt>
                <c:pt idx="10">
                  <c:v>2390436.14</c:v>
                </c:pt>
                <c:pt idx="11">
                  <c:v>408601.82</c:v>
                </c:pt>
                <c:pt idx="12">
                  <c:v>799861</c:v>
                </c:pt>
                <c:pt idx="13">
                  <c:v>733755</c:v>
                </c:pt>
                <c:pt idx="14">
                  <c:v>892040</c:v>
                </c:pt>
                <c:pt idx="15">
                  <c:v>644950</c:v>
                </c:pt>
                <c:pt idx="16">
                  <c:v>520634</c:v>
                </c:pt>
                <c:pt idx="17">
                  <c:v>282078</c:v>
                </c:pt>
                <c:pt idx="18">
                  <c:v>291161</c:v>
                </c:pt>
                <c:pt idx="19">
                  <c:v>281474</c:v>
                </c:pt>
                <c:pt idx="20">
                  <c:v>276338.96000000002</c:v>
                </c:pt>
                <c:pt idx="21">
                  <c:v>289189</c:v>
                </c:pt>
                <c:pt idx="22">
                  <c:v>322502</c:v>
                </c:pt>
                <c:pt idx="23">
                  <c:v>247439.03</c:v>
                </c:pt>
                <c:pt idx="24">
                  <c:v>229548</c:v>
                </c:pt>
                <c:pt idx="25">
                  <c:v>185936</c:v>
                </c:pt>
                <c:pt idx="26">
                  <c:v>206853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Trends'!$C$23</c:f>
              <c:numCache>
                <c:formatCode>#,##0</c:formatCode>
                <c:ptCount val="1"/>
                <c:pt idx="0">
                  <c:v>432434.61416666664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Trends'!$D$23</c:f>
              <c:numCache>
                <c:formatCode>#,##0</c:formatCode>
                <c:ptCount val="1"/>
                <c:pt idx="0">
                  <c:v>195938.92425000004</c:v>
                </c:pt>
              </c:numCache>
            </c:numRef>
          </c:val>
        </c:ser>
        <c:marker val="1"/>
        <c:axId val="141783808"/>
        <c:axId val="141785344"/>
      </c:lineChart>
      <c:catAx>
        <c:axId val="141783808"/>
        <c:scaling>
          <c:orientation val="minMax"/>
        </c:scaling>
        <c:axPos val="b"/>
        <c:numFmt formatCode="0" sourceLinked="1"/>
        <c:majorTickMark val="none"/>
        <c:tickLblPos val="nextTo"/>
        <c:crossAx val="141785344"/>
        <c:crosses val="autoZero"/>
        <c:auto val="1"/>
        <c:lblAlgn val="ctr"/>
        <c:lblOffset val="100"/>
      </c:catAx>
      <c:valAx>
        <c:axId val="141785344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1783808"/>
        <c:crosses val="autoZero"/>
        <c:crossBetween val="between"/>
      </c:valAx>
    </c:plotArea>
    <c:plotVisOnly val="1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grunts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Trends'!$A$24</c:f>
              <c:strCache>
                <c:ptCount val="1"/>
                <c:pt idx="0">
                  <c:v>grunts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Trends'!$J$24:$AJ$24</c:f>
              <c:numCache>
                <c:formatCode>#,##0</c:formatCode>
                <c:ptCount val="27"/>
                <c:pt idx="0">
                  <c:v>49397.27</c:v>
                </c:pt>
                <c:pt idx="1">
                  <c:v>35747.81</c:v>
                </c:pt>
                <c:pt idx="2">
                  <c:v>83000.06</c:v>
                </c:pt>
                <c:pt idx="3">
                  <c:v>4713.17</c:v>
                </c:pt>
                <c:pt idx="4">
                  <c:v>10028.02</c:v>
                </c:pt>
                <c:pt idx="5">
                  <c:v>245034.38</c:v>
                </c:pt>
                <c:pt idx="6">
                  <c:v>392281.16</c:v>
                </c:pt>
                <c:pt idx="7">
                  <c:v>390504.83</c:v>
                </c:pt>
                <c:pt idx="8">
                  <c:v>383312.96</c:v>
                </c:pt>
                <c:pt idx="9">
                  <c:v>455381</c:v>
                </c:pt>
                <c:pt idx="10">
                  <c:v>413404</c:v>
                </c:pt>
                <c:pt idx="11">
                  <c:v>296102</c:v>
                </c:pt>
                <c:pt idx="12">
                  <c:v>276466.71999999997</c:v>
                </c:pt>
                <c:pt idx="13">
                  <c:v>339842.57</c:v>
                </c:pt>
                <c:pt idx="14">
                  <c:v>344691.06</c:v>
                </c:pt>
                <c:pt idx="15">
                  <c:v>281999</c:v>
                </c:pt>
                <c:pt idx="16">
                  <c:v>393585.55</c:v>
                </c:pt>
                <c:pt idx="17">
                  <c:v>273102</c:v>
                </c:pt>
                <c:pt idx="18">
                  <c:v>260850</c:v>
                </c:pt>
                <c:pt idx="19">
                  <c:v>243374.04</c:v>
                </c:pt>
                <c:pt idx="20">
                  <c:v>248011.6</c:v>
                </c:pt>
                <c:pt idx="21">
                  <c:v>250758</c:v>
                </c:pt>
                <c:pt idx="22">
                  <c:v>186795</c:v>
                </c:pt>
                <c:pt idx="23">
                  <c:v>169971</c:v>
                </c:pt>
                <c:pt idx="24">
                  <c:v>162691</c:v>
                </c:pt>
                <c:pt idx="25">
                  <c:v>177861</c:v>
                </c:pt>
                <c:pt idx="26">
                  <c:v>172095.92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Trends'!$C$24</c:f>
              <c:numCache>
                <c:formatCode>#,##0</c:formatCode>
                <c:ptCount val="1"/>
                <c:pt idx="0">
                  <c:v>181694.47555555552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Trends'!$D$24</c:f>
              <c:numCache>
                <c:formatCode>#,##0</c:formatCode>
                <c:ptCount val="1"/>
                <c:pt idx="0">
                  <c:v>160913.217</c:v>
                </c:pt>
              </c:numCache>
            </c:numRef>
          </c:val>
        </c:ser>
        <c:marker val="1"/>
        <c:axId val="72892416"/>
        <c:axId val="72893952"/>
      </c:lineChart>
      <c:catAx>
        <c:axId val="72892416"/>
        <c:scaling>
          <c:orientation val="minMax"/>
        </c:scaling>
        <c:axPos val="b"/>
        <c:numFmt formatCode="0" sourceLinked="1"/>
        <c:majorTickMark val="none"/>
        <c:tickLblPos val="nextTo"/>
        <c:crossAx val="72893952"/>
        <c:crosses val="autoZero"/>
        <c:auto val="1"/>
        <c:lblAlgn val="ctr"/>
        <c:lblOffset val="100"/>
      </c:catAx>
      <c:valAx>
        <c:axId val="72893952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72892416"/>
        <c:crosses val="autoZero"/>
        <c:crossBetween val="between"/>
      </c:valAx>
    </c:plotArea>
    <c:plotVisOnly val="1"/>
  </c:chart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black</a:t>
            </a:r>
            <a:r>
              <a:rPr lang="en-US" baseline="0"/>
              <a:t> grouper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Trends'!$A$25</c:f>
              <c:strCache>
                <c:ptCount val="1"/>
                <c:pt idx="0">
                  <c:v>black grouper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Trends'!$J$25:$AJ$25</c:f>
              <c:numCache>
                <c:formatCode>#,##0</c:formatCode>
                <c:ptCount val="27"/>
                <c:pt idx="0">
                  <c:v>349828.31</c:v>
                </c:pt>
                <c:pt idx="1">
                  <c:v>50574.19</c:v>
                </c:pt>
                <c:pt idx="2">
                  <c:v>522253.6</c:v>
                </c:pt>
                <c:pt idx="3">
                  <c:v>94853.63</c:v>
                </c:pt>
                <c:pt idx="4">
                  <c:v>125203.95999999999</c:v>
                </c:pt>
                <c:pt idx="5">
                  <c:v>617506.27</c:v>
                </c:pt>
                <c:pt idx="6">
                  <c:v>716250.29</c:v>
                </c:pt>
                <c:pt idx="7">
                  <c:v>442491.2</c:v>
                </c:pt>
                <c:pt idx="8">
                  <c:v>686835.92999999993</c:v>
                </c:pt>
                <c:pt idx="9">
                  <c:v>305005.57</c:v>
                </c:pt>
                <c:pt idx="10">
                  <c:v>221329.31</c:v>
                </c:pt>
                <c:pt idx="11">
                  <c:v>335094.11</c:v>
                </c:pt>
                <c:pt idx="12">
                  <c:v>296123</c:v>
                </c:pt>
                <c:pt idx="13">
                  <c:v>255835.9</c:v>
                </c:pt>
                <c:pt idx="14">
                  <c:v>281207.21000000002</c:v>
                </c:pt>
                <c:pt idx="15">
                  <c:v>369118</c:v>
                </c:pt>
                <c:pt idx="16">
                  <c:v>262562.70999999996</c:v>
                </c:pt>
                <c:pt idx="17">
                  <c:v>287994.87</c:v>
                </c:pt>
                <c:pt idx="18">
                  <c:v>181583.86</c:v>
                </c:pt>
                <c:pt idx="19">
                  <c:v>198597.97</c:v>
                </c:pt>
                <c:pt idx="20">
                  <c:v>255863.13</c:v>
                </c:pt>
                <c:pt idx="21">
                  <c:v>214632.76</c:v>
                </c:pt>
                <c:pt idx="22">
                  <c:v>207304.44</c:v>
                </c:pt>
                <c:pt idx="23">
                  <c:v>258536.82</c:v>
                </c:pt>
                <c:pt idx="24">
                  <c:v>270877.56</c:v>
                </c:pt>
                <c:pt idx="25">
                  <c:v>136607.03</c:v>
                </c:pt>
                <c:pt idx="26">
                  <c:v>168861.45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Trends'!$C$25</c:f>
              <c:numCache>
                <c:formatCode>#,##0</c:formatCode>
                <c:ptCount val="1"/>
                <c:pt idx="0">
                  <c:v>225359.25222222228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Trends'!$D$25</c:f>
              <c:numCache>
                <c:formatCode>#,##0</c:formatCode>
                <c:ptCount val="1"/>
                <c:pt idx="0">
                  <c:v>163564.49174999999</c:v>
                </c:pt>
              </c:numCache>
            </c:numRef>
          </c:val>
        </c:ser>
        <c:marker val="1"/>
        <c:axId val="72927104"/>
        <c:axId val="72928640"/>
      </c:lineChart>
      <c:catAx>
        <c:axId val="72927104"/>
        <c:scaling>
          <c:orientation val="minMax"/>
        </c:scaling>
        <c:axPos val="b"/>
        <c:numFmt formatCode="0" sourceLinked="1"/>
        <c:majorTickMark val="none"/>
        <c:tickLblPos val="nextTo"/>
        <c:crossAx val="72928640"/>
        <c:crosses val="autoZero"/>
        <c:auto val="1"/>
        <c:lblAlgn val="ctr"/>
        <c:lblOffset val="100"/>
      </c:catAx>
      <c:valAx>
        <c:axId val="72928640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72927104"/>
        <c:crosses val="autoZero"/>
        <c:crossBetween val="between"/>
      </c:valAx>
    </c:plotArea>
    <c:plotVisOnly val="1"/>
  </c:chart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snowy</a:t>
            </a:r>
            <a:r>
              <a:rPr lang="en-US" baseline="0"/>
              <a:t> grouper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Trends'!$A$26</c:f>
              <c:strCache>
                <c:ptCount val="1"/>
                <c:pt idx="0">
                  <c:v>snowy grouper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Trends'!$J$26:$AJ$26</c:f>
              <c:numCache>
                <c:formatCode>#,##0</c:formatCode>
                <c:ptCount val="27"/>
                <c:pt idx="0">
                  <c:v>153804.25</c:v>
                </c:pt>
                <c:pt idx="1">
                  <c:v>21706.21</c:v>
                </c:pt>
                <c:pt idx="2">
                  <c:v>73591.33</c:v>
                </c:pt>
                <c:pt idx="3">
                  <c:v>4242.1400000000003</c:v>
                </c:pt>
                <c:pt idx="4">
                  <c:v>4327.49</c:v>
                </c:pt>
                <c:pt idx="5">
                  <c:v>479240.61</c:v>
                </c:pt>
                <c:pt idx="6">
                  <c:v>403100.66</c:v>
                </c:pt>
                <c:pt idx="7">
                  <c:v>342662.34</c:v>
                </c:pt>
                <c:pt idx="8">
                  <c:v>525078.74</c:v>
                </c:pt>
                <c:pt idx="9">
                  <c:v>607738.11</c:v>
                </c:pt>
                <c:pt idx="10">
                  <c:v>502264.15</c:v>
                </c:pt>
                <c:pt idx="11">
                  <c:v>577938.54</c:v>
                </c:pt>
                <c:pt idx="12">
                  <c:v>558696.54</c:v>
                </c:pt>
                <c:pt idx="13">
                  <c:v>322840.36</c:v>
                </c:pt>
                <c:pt idx="14">
                  <c:v>408706.95</c:v>
                </c:pt>
                <c:pt idx="15">
                  <c:v>344186.06</c:v>
                </c:pt>
                <c:pt idx="16">
                  <c:v>717556.35</c:v>
                </c:pt>
                <c:pt idx="17">
                  <c:v>344328.8</c:v>
                </c:pt>
                <c:pt idx="18">
                  <c:v>477251.95</c:v>
                </c:pt>
                <c:pt idx="19">
                  <c:v>400871.39</c:v>
                </c:pt>
                <c:pt idx="20">
                  <c:v>377958.86</c:v>
                </c:pt>
                <c:pt idx="21">
                  <c:v>322434.57</c:v>
                </c:pt>
                <c:pt idx="22">
                  <c:v>306155.94</c:v>
                </c:pt>
                <c:pt idx="23">
                  <c:v>289881.78999999998</c:v>
                </c:pt>
                <c:pt idx="24">
                  <c:v>292528.58</c:v>
                </c:pt>
                <c:pt idx="25">
                  <c:v>419727.85</c:v>
                </c:pt>
                <c:pt idx="26">
                  <c:v>159875.64000000001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Trends'!$C$26</c:f>
              <c:numCache>
                <c:formatCode>#,##0</c:formatCode>
                <c:ptCount val="1"/>
                <c:pt idx="0">
                  <c:v>262186.00555555552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Trends'!$D$26</c:f>
              <c:numCache>
                <c:formatCode>#,##0</c:formatCode>
                <c:ptCount val="1"/>
                <c:pt idx="0">
                  <c:v>254326.15275000007</c:v>
                </c:pt>
              </c:numCache>
            </c:numRef>
          </c:val>
        </c:ser>
        <c:marker val="1"/>
        <c:axId val="68510464"/>
        <c:axId val="68512000"/>
      </c:lineChart>
      <c:catAx>
        <c:axId val="68510464"/>
        <c:scaling>
          <c:orientation val="minMax"/>
        </c:scaling>
        <c:axPos val="b"/>
        <c:numFmt formatCode="0" sourceLinked="1"/>
        <c:majorTickMark val="none"/>
        <c:tickLblPos val="nextTo"/>
        <c:crossAx val="68512000"/>
        <c:crosses val="autoZero"/>
        <c:auto val="1"/>
        <c:lblAlgn val="ctr"/>
        <c:lblOffset val="100"/>
      </c:catAx>
      <c:valAx>
        <c:axId val="68512000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68510464"/>
        <c:crosses val="autoZero"/>
        <c:crossBetween val="between"/>
      </c:valAx>
    </c:plotArea>
    <c:plotVisOnly val="1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red hind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Trends'!$A$27</c:f>
              <c:strCache>
                <c:ptCount val="1"/>
                <c:pt idx="0">
                  <c:v>red hind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Trends'!$J$27:$AJ$27</c:f>
              <c:numCache>
                <c:formatCode>#,##0</c:formatCode>
                <c:ptCount val="27"/>
                <c:pt idx="0">
                  <c:v>5083.18</c:v>
                </c:pt>
                <c:pt idx="1">
                  <c:v>4118.62</c:v>
                </c:pt>
                <c:pt idx="2">
                  <c:v>9499.98</c:v>
                </c:pt>
                <c:pt idx="3">
                  <c:v>2825.75</c:v>
                </c:pt>
                <c:pt idx="4">
                  <c:v>7881.1900000000005</c:v>
                </c:pt>
                <c:pt idx="5">
                  <c:v>5501.92</c:v>
                </c:pt>
                <c:pt idx="6">
                  <c:v>13722.57</c:v>
                </c:pt>
                <c:pt idx="7">
                  <c:v>9614.68</c:v>
                </c:pt>
                <c:pt idx="8">
                  <c:v>12694.88</c:v>
                </c:pt>
                <c:pt idx="9">
                  <c:v>32845.160000000003</c:v>
                </c:pt>
                <c:pt idx="10">
                  <c:v>19180.61</c:v>
                </c:pt>
                <c:pt idx="11">
                  <c:v>23196</c:v>
                </c:pt>
                <c:pt idx="12">
                  <c:v>45032.83</c:v>
                </c:pt>
                <c:pt idx="13">
                  <c:v>30269.27</c:v>
                </c:pt>
                <c:pt idx="14">
                  <c:v>37120.800000000003</c:v>
                </c:pt>
                <c:pt idx="15">
                  <c:v>30803.85</c:v>
                </c:pt>
                <c:pt idx="16">
                  <c:v>29327.74</c:v>
                </c:pt>
                <c:pt idx="17">
                  <c:v>27749.38</c:v>
                </c:pt>
                <c:pt idx="18">
                  <c:v>25828.69</c:v>
                </c:pt>
                <c:pt idx="19">
                  <c:v>24312.15</c:v>
                </c:pt>
                <c:pt idx="20">
                  <c:v>19074.400000000001</c:v>
                </c:pt>
                <c:pt idx="21">
                  <c:v>19520.78</c:v>
                </c:pt>
                <c:pt idx="22">
                  <c:v>25123.39</c:v>
                </c:pt>
                <c:pt idx="23">
                  <c:v>27723.95</c:v>
                </c:pt>
                <c:pt idx="24">
                  <c:v>15409.66</c:v>
                </c:pt>
                <c:pt idx="25">
                  <c:v>92519.66</c:v>
                </c:pt>
                <c:pt idx="26">
                  <c:v>147105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Trends'!$C$27</c:f>
              <c:numCache>
                <c:formatCode>#,##0</c:formatCode>
                <c:ptCount val="1"/>
                <c:pt idx="0">
                  <c:v>20641.28027777778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Trends'!$D$27</c:f>
              <c:numCache>
                <c:formatCode>#,##0</c:formatCode>
                <c:ptCount val="1"/>
                <c:pt idx="0">
                  <c:v>31827.529499999997</c:v>
                </c:pt>
              </c:numCache>
            </c:numRef>
          </c:val>
        </c:ser>
        <c:marker val="1"/>
        <c:axId val="68545920"/>
        <c:axId val="72815744"/>
      </c:lineChart>
      <c:catAx>
        <c:axId val="68545920"/>
        <c:scaling>
          <c:orientation val="minMax"/>
        </c:scaling>
        <c:axPos val="b"/>
        <c:numFmt formatCode="0" sourceLinked="1"/>
        <c:majorTickMark val="none"/>
        <c:tickLblPos val="nextTo"/>
        <c:crossAx val="72815744"/>
        <c:crosses val="autoZero"/>
        <c:auto val="1"/>
        <c:lblAlgn val="ctr"/>
        <c:lblOffset val="100"/>
      </c:catAx>
      <c:valAx>
        <c:axId val="72815744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68545920"/>
        <c:crosses val="autoZero"/>
        <c:crossBetween val="between"/>
      </c:valAx>
    </c:plotArea>
    <c:plotVisOnly val="1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gray triggerfish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Trends'!$A$28</c:f>
              <c:strCache>
                <c:ptCount val="1"/>
                <c:pt idx="0">
                  <c:v>gray triggerfish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Trends'!$J$28:$AJ$28</c:f>
              <c:numCache>
                <c:formatCode>#,##0</c:formatCode>
                <c:ptCount val="27"/>
                <c:pt idx="0">
                  <c:v>81917.440000000002</c:v>
                </c:pt>
                <c:pt idx="1">
                  <c:v>97346.31</c:v>
                </c:pt>
                <c:pt idx="2">
                  <c:v>82975.399999999994</c:v>
                </c:pt>
                <c:pt idx="3">
                  <c:v>87468.43</c:v>
                </c:pt>
                <c:pt idx="4">
                  <c:v>104577.95</c:v>
                </c:pt>
                <c:pt idx="5">
                  <c:v>79936.25</c:v>
                </c:pt>
                <c:pt idx="6">
                  <c:v>70269.960000000006</c:v>
                </c:pt>
                <c:pt idx="7">
                  <c:v>69818.5</c:v>
                </c:pt>
                <c:pt idx="8">
                  <c:v>85372.12</c:v>
                </c:pt>
                <c:pt idx="9">
                  <c:v>115671.74</c:v>
                </c:pt>
                <c:pt idx="10">
                  <c:v>159623.51</c:v>
                </c:pt>
                <c:pt idx="11">
                  <c:v>170318.2</c:v>
                </c:pt>
                <c:pt idx="12">
                  <c:v>241354.97</c:v>
                </c:pt>
                <c:pt idx="13">
                  <c:v>189961.08</c:v>
                </c:pt>
                <c:pt idx="14">
                  <c:v>181907.69</c:v>
                </c:pt>
                <c:pt idx="15">
                  <c:v>163678.98000000001</c:v>
                </c:pt>
                <c:pt idx="16">
                  <c:v>192410.69</c:v>
                </c:pt>
                <c:pt idx="17">
                  <c:v>134725.29</c:v>
                </c:pt>
                <c:pt idx="18">
                  <c:v>74481.7</c:v>
                </c:pt>
                <c:pt idx="19">
                  <c:v>62473.87</c:v>
                </c:pt>
                <c:pt idx="20">
                  <c:v>64002.39</c:v>
                </c:pt>
                <c:pt idx="21">
                  <c:v>98338.23</c:v>
                </c:pt>
                <c:pt idx="22">
                  <c:v>81679.600000000006</c:v>
                </c:pt>
                <c:pt idx="23">
                  <c:v>149472.89000000001</c:v>
                </c:pt>
                <c:pt idx="24">
                  <c:v>114219.89</c:v>
                </c:pt>
                <c:pt idx="25">
                  <c:v>82523.12</c:v>
                </c:pt>
                <c:pt idx="26">
                  <c:v>133285.35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Trends'!$C$28</c:f>
              <c:numCache>
                <c:formatCode>#,##0</c:formatCode>
                <c:ptCount val="1"/>
                <c:pt idx="0">
                  <c:v>88050.32083333336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Trends'!$D$28</c:f>
              <c:numCache>
                <c:formatCode>#,##0</c:formatCode>
                <c:ptCount val="1"/>
                <c:pt idx="0">
                  <c:v>74640.174749999991</c:v>
                </c:pt>
              </c:numCache>
            </c:numRef>
          </c:val>
        </c:ser>
        <c:marker val="1"/>
        <c:axId val="72845184"/>
        <c:axId val="72846720"/>
      </c:lineChart>
      <c:catAx>
        <c:axId val="72845184"/>
        <c:scaling>
          <c:orientation val="minMax"/>
        </c:scaling>
        <c:axPos val="b"/>
        <c:numFmt formatCode="0" sourceLinked="1"/>
        <c:majorTickMark val="none"/>
        <c:tickLblPos val="nextTo"/>
        <c:crossAx val="72846720"/>
        <c:crosses val="autoZero"/>
        <c:auto val="1"/>
        <c:lblAlgn val="ctr"/>
        <c:lblOffset val="100"/>
      </c:catAx>
      <c:valAx>
        <c:axId val="72846720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72845184"/>
        <c:crosses val="autoZero"/>
        <c:crossBetween val="between"/>
      </c:valAx>
    </c:plotArea>
    <c:plotVisOnly val="1"/>
  </c:chart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scamp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Trends'!$A$29</c:f>
              <c:strCache>
                <c:ptCount val="1"/>
                <c:pt idx="0">
                  <c:v>scamp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Trends'!$J$29:$AJ$29</c:f>
              <c:numCache>
                <c:formatCode>#,##0</c:formatCode>
                <c:ptCount val="27"/>
                <c:pt idx="0">
                  <c:v>1812.84</c:v>
                </c:pt>
                <c:pt idx="1">
                  <c:v>41556.6</c:v>
                </c:pt>
                <c:pt idx="2">
                  <c:v>6418.83</c:v>
                </c:pt>
                <c:pt idx="3">
                  <c:v>88958.43</c:v>
                </c:pt>
                <c:pt idx="4">
                  <c:v>28702.53</c:v>
                </c:pt>
                <c:pt idx="5">
                  <c:v>7053.49</c:v>
                </c:pt>
                <c:pt idx="6">
                  <c:v>11446.71</c:v>
                </c:pt>
                <c:pt idx="7">
                  <c:v>52510.34</c:v>
                </c:pt>
                <c:pt idx="8">
                  <c:v>21380.98</c:v>
                </c:pt>
                <c:pt idx="9">
                  <c:v>17177.61</c:v>
                </c:pt>
                <c:pt idx="10">
                  <c:v>32167.8</c:v>
                </c:pt>
                <c:pt idx="11">
                  <c:v>34212.480000000003</c:v>
                </c:pt>
                <c:pt idx="12">
                  <c:v>17169.34</c:v>
                </c:pt>
                <c:pt idx="13">
                  <c:v>16841.599999999999</c:v>
                </c:pt>
                <c:pt idx="14">
                  <c:v>307.02999999999997</c:v>
                </c:pt>
                <c:pt idx="15">
                  <c:v>28121.14</c:v>
                </c:pt>
                <c:pt idx="16">
                  <c:v>25747.99</c:v>
                </c:pt>
                <c:pt idx="17">
                  <c:v>40764.46</c:v>
                </c:pt>
                <c:pt idx="18">
                  <c:v>53821.68</c:v>
                </c:pt>
                <c:pt idx="19">
                  <c:v>145454.93</c:v>
                </c:pt>
                <c:pt idx="20">
                  <c:v>41330.410000000003</c:v>
                </c:pt>
                <c:pt idx="21">
                  <c:v>86594.86</c:v>
                </c:pt>
                <c:pt idx="22">
                  <c:v>145821.81</c:v>
                </c:pt>
                <c:pt idx="23">
                  <c:v>89596.32</c:v>
                </c:pt>
                <c:pt idx="24">
                  <c:v>64377.71</c:v>
                </c:pt>
                <c:pt idx="25">
                  <c:v>127467.22</c:v>
                </c:pt>
                <c:pt idx="26">
                  <c:v>129932.02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Trends'!$C$29</c:f>
              <c:numCache>
                <c:formatCode>#,##0</c:formatCode>
                <c:ptCount val="1"/>
                <c:pt idx="0">
                  <c:v>37687.421111111114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Trends'!$D$29</c:f>
              <c:numCache>
                <c:formatCode>#,##0</c:formatCode>
                <c:ptCount val="1"/>
                <c:pt idx="0">
                  <c:v>69387.106499999994</c:v>
                </c:pt>
              </c:numCache>
            </c:numRef>
          </c:val>
        </c:ser>
        <c:marker val="1"/>
        <c:axId val="72958720"/>
        <c:axId val="72960256"/>
      </c:lineChart>
      <c:catAx>
        <c:axId val="72958720"/>
        <c:scaling>
          <c:orientation val="minMax"/>
        </c:scaling>
        <c:axPos val="b"/>
        <c:numFmt formatCode="0" sourceLinked="1"/>
        <c:majorTickMark val="none"/>
        <c:tickLblPos val="nextTo"/>
        <c:crossAx val="72960256"/>
        <c:crosses val="autoZero"/>
        <c:auto val="1"/>
        <c:lblAlgn val="ctr"/>
        <c:lblOffset val="100"/>
      </c:catAx>
      <c:valAx>
        <c:axId val="72960256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72958720"/>
        <c:crosses val="autoZero"/>
        <c:crossBetween val="between"/>
      </c:valAx>
    </c:plotArea>
    <c:plotVisOnly val="1"/>
  </c:chart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lane</a:t>
            </a:r>
            <a:r>
              <a:rPr lang="en-US" baseline="0"/>
              <a:t> snapper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Trends'!$A$30</c:f>
              <c:strCache>
                <c:ptCount val="1"/>
                <c:pt idx="0">
                  <c:v>lane snapper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Trends'!$J$30:$AJ$30</c:f>
              <c:numCache>
                <c:formatCode>#,##0</c:formatCode>
                <c:ptCount val="27"/>
                <c:pt idx="0">
                  <c:v>30187.129999999997</c:v>
                </c:pt>
                <c:pt idx="1">
                  <c:v>139356.54999999999</c:v>
                </c:pt>
                <c:pt idx="2">
                  <c:v>77703.12</c:v>
                </c:pt>
                <c:pt idx="3">
                  <c:v>55751.920000000006</c:v>
                </c:pt>
                <c:pt idx="4">
                  <c:v>68700.789999999994</c:v>
                </c:pt>
                <c:pt idx="5">
                  <c:v>79336.12</c:v>
                </c:pt>
                <c:pt idx="6">
                  <c:v>202236.86</c:v>
                </c:pt>
                <c:pt idx="7">
                  <c:v>159486.77000000002</c:v>
                </c:pt>
                <c:pt idx="8">
                  <c:v>261028.48000000001</c:v>
                </c:pt>
                <c:pt idx="9">
                  <c:v>120821.76999999999</c:v>
                </c:pt>
                <c:pt idx="10">
                  <c:v>126018.5</c:v>
                </c:pt>
                <c:pt idx="11">
                  <c:v>117502.15</c:v>
                </c:pt>
                <c:pt idx="12">
                  <c:v>119661.17000000001</c:v>
                </c:pt>
                <c:pt idx="13">
                  <c:v>114081.79000000001</c:v>
                </c:pt>
                <c:pt idx="14">
                  <c:v>88924.44</c:v>
                </c:pt>
                <c:pt idx="15">
                  <c:v>85373.51</c:v>
                </c:pt>
                <c:pt idx="16">
                  <c:v>122696.87</c:v>
                </c:pt>
                <c:pt idx="17">
                  <c:v>91638.77</c:v>
                </c:pt>
                <c:pt idx="18">
                  <c:v>115061.77</c:v>
                </c:pt>
                <c:pt idx="19">
                  <c:v>180305.9</c:v>
                </c:pt>
                <c:pt idx="20">
                  <c:v>174336.85</c:v>
                </c:pt>
                <c:pt idx="21">
                  <c:v>113949.52</c:v>
                </c:pt>
                <c:pt idx="22">
                  <c:v>155176.57</c:v>
                </c:pt>
                <c:pt idx="23">
                  <c:v>129155.26000000001</c:v>
                </c:pt>
                <c:pt idx="24">
                  <c:v>113778.98999999999</c:v>
                </c:pt>
                <c:pt idx="25">
                  <c:v>80607.37</c:v>
                </c:pt>
                <c:pt idx="26">
                  <c:v>104087.12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Trends'!$C$30</c:f>
              <c:numCache>
                <c:formatCode>#,##0</c:formatCode>
                <c:ptCount val="1"/>
                <c:pt idx="0">
                  <c:v>89637.94611111113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Trends'!$D$30</c:f>
              <c:numCache>
                <c:formatCode>#,##0</c:formatCode>
                <c:ptCount val="1"/>
                <c:pt idx="0">
                  <c:v>94357.358999999997</c:v>
                </c:pt>
              </c:numCache>
            </c:numRef>
          </c:val>
        </c:ser>
        <c:marker val="1"/>
        <c:axId val="73211264"/>
        <c:axId val="73221248"/>
      </c:lineChart>
      <c:catAx>
        <c:axId val="73211264"/>
        <c:scaling>
          <c:orientation val="minMax"/>
        </c:scaling>
        <c:axPos val="b"/>
        <c:numFmt formatCode="0" sourceLinked="1"/>
        <c:majorTickMark val="none"/>
        <c:tickLblPos val="nextTo"/>
        <c:crossAx val="73221248"/>
        <c:crosses val="autoZero"/>
        <c:auto val="1"/>
        <c:lblAlgn val="ctr"/>
        <c:lblOffset val="100"/>
      </c:catAx>
      <c:valAx>
        <c:axId val="73221248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73211264"/>
        <c:crosses val="autoZero"/>
        <c:crossBetween val="between"/>
      </c:valAx>
    </c:plotArea>
    <c:plotVisOnly val="1"/>
  </c:chart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banded rudderfish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Trends'!$A$31</c:f>
              <c:strCache>
                <c:ptCount val="1"/>
                <c:pt idx="0">
                  <c:v>banded rudderfish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Trends'!$J$31:$AJ$31</c:f>
              <c:numCache>
                <c:formatCode>#,##0</c:formatCode>
                <c:ptCount val="27"/>
                <c:pt idx="0">
                  <c:v>86.07</c:v>
                </c:pt>
                <c:pt idx="1">
                  <c:v>202.82</c:v>
                </c:pt>
                <c:pt idx="2">
                  <c:v>0</c:v>
                </c:pt>
                <c:pt idx="3">
                  <c:v>56.99</c:v>
                </c:pt>
                <c:pt idx="4">
                  <c:v>2.12</c:v>
                </c:pt>
                <c:pt idx="5">
                  <c:v>5.0599999999999996</c:v>
                </c:pt>
                <c:pt idx="6">
                  <c:v>1.69</c:v>
                </c:pt>
                <c:pt idx="7">
                  <c:v>1.98</c:v>
                </c:pt>
                <c:pt idx="8">
                  <c:v>218.73</c:v>
                </c:pt>
                <c:pt idx="9">
                  <c:v>59.57</c:v>
                </c:pt>
                <c:pt idx="10">
                  <c:v>225.43</c:v>
                </c:pt>
                <c:pt idx="11">
                  <c:v>9298.02</c:v>
                </c:pt>
                <c:pt idx="12">
                  <c:v>28714.17</c:v>
                </c:pt>
                <c:pt idx="13">
                  <c:v>26243.35</c:v>
                </c:pt>
                <c:pt idx="14">
                  <c:v>31367.25</c:v>
                </c:pt>
                <c:pt idx="15">
                  <c:v>30686.49</c:v>
                </c:pt>
                <c:pt idx="16">
                  <c:v>65089.14</c:v>
                </c:pt>
                <c:pt idx="17">
                  <c:v>69555.67</c:v>
                </c:pt>
                <c:pt idx="18">
                  <c:v>93902.16</c:v>
                </c:pt>
                <c:pt idx="19">
                  <c:v>84535.67</c:v>
                </c:pt>
                <c:pt idx="20">
                  <c:v>68544.429999999993</c:v>
                </c:pt>
                <c:pt idx="21">
                  <c:v>43414.270000000004</c:v>
                </c:pt>
                <c:pt idx="22">
                  <c:v>58206.77</c:v>
                </c:pt>
                <c:pt idx="23">
                  <c:v>78596.820000000007</c:v>
                </c:pt>
                <c:pt idx="24">
                  <c:v>79976.81</c:v>
                </c:pt>
                <c:pt idx="25">
                  <c:v>131272.87</c:v>
                </c:pt>
                <c:pt idx="26">
                  <c:v>78136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Trends'!$C$31</c:f>
              <c:numCache>
                <c:formatCode>#,##0</c:formatCode>
                <c:ptCount val="1"/>
                <c:pt idx="0">
                  <c:v>27177.787499999999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Trends'!$D$31</c:f>
              <c:numCache>
                <c:formatCode>#,##0</c:formatCode>
                <c:ptCount val="1"/>
                <c:pt idx="0">
                  <c:v>58960.610250000012</c:v>
                </c:pt>
              </c:numCache>
            </c:numRef>
          </c:val>
        </c:ser>
        <c:marker val="1"/>
        <c:axId val="73234688"/>
        <c:axId val="73256960"/>
      </c:lineChart>
      <c:catAx>
        <c:axId val="73234688"/>
        <c:scaling>
          <c:orientation val="minMax"/>
        </c:scaling>
        <c:axPos val="b"/>
        <c:numFmt formatCode="0" sourceLinked="1"/>
        <c:majorTickMark val="none"/>
        <c:tickLblPos val="nextTo"/>
        <c:crossAx val="73256960"/>
        <c:crosses val="autoZero"/>
        <c:auto val="1"/>
        <c:lblAlgn val="ctr"/>
        <c:lblOffset val="100"/>
      </c:catAx>
      <c:valAx>
        <c:axId val="73256960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73234688"/>
        <c:crosses val="autoZero"/>
        <c:crossBetween val="between"/>
      </c:valAx>
    </c:plotArea>
    <c:plotVisOnly val="1"/>
  </c:chart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scup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Trends'!$A$32</c:f>
              <c:strCache>
                <c:ptCount val="1"/>
                <c:pt idx="0">
                  <c:v>scup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Trends'!$J$32:$AJ$32</c:f>
              <c:numCache>
                <c:formatCode>#,##0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0.73</c:v>
                </c:pt>
                <c:pt idx="3">
                  <c:v>1395.88</c:v>
                </c:pt>
                <c:pt idx="4">
                  <c:v>511.03</c:v>
                </c:pt>
                <c:pt idx="5">
                  <c:v>368953.28</c:v>
                </c:pt>
                <c:pt idx="6">
                  <c:v>254421.01</c:v>
                </c:pt>
                <c:pt idx="7">
                  <c:v>127950.71</c:v>
                </c:pt>
                <c:pt idx="8">
                  <c:v>18397.599999999999</c:v>
                </c:pt>
                <c:pt idx="9">
                  <c:v>104754.47</c:v>
                </c:pt>
                <c:pt idx="10">
                  <c:v>139266.41</c:v>
                </c:pt>
                <c:pt idx="11">
                  <c:v>176158.65</c:v>
                </c:pt>
                <c:pt idx="12">
                  <c:v>92387.31</c:v>
                </c:pt>
                <c:pt idx="13">
                  <c:v>59299.22</c:v>
                </c:pt>
                <c:pt idx="14">
                  <c:v>15189.2</c:v>
                </c:pt>
                <c:pt idx="15">
                  <c:v>62094.86</c:v>
                </c:pt>
                <c:pt idx="16">
                  <c:v>1953.42</c:v>
                </c:pt>
                <c:pt idx="17">
                  <c:v>15189.29</c:v>
                </c:pt>
                <c:pt idx="18">
                  <c:v>385.36</c:v>
                </c:pt>
                <c:pt idx="19">
                  <c:v>648.94000000000005</c:v>
                </c:pt>
                <c:pt idx="20">
                  <c:v>6089.79</c:v>
                </c:pt>
                <c:pt idx="21">
                  <c:v>23814.94</c:v>
                </c:pt>
                <c:pt idx="22">
                  <c:v>147552.15</c:v>
                </c:pt>
                <c:pt idx="23">
                  <c:v>530353.85</c:v>
                </c:pt>
                <c:pt idx="24">
                  <c:v>362841.41</c:v>
                </c:pt>
                <c:pt idx="25">
                  <c:v>148859.26999999999</c:v>
                </c:pt>
                <c:pt idx="26">
                  <c:v>73742.710000000006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Trends'!$C$32</c:f>
              <c:numCache>
                <c:formatCode>#,##0</c:formatCode>
                <c:ptCount val="1"/>
                <c:pt idx="0">
                  <c:v>75894.763611111121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Trends'!$D$32</c:f>
              <c:numCache>
                <c:formatCode>#,##0</c:formatCode>
                <c:ptCount val="1"/>
                <c:pt idx="0">
                  <c:v>98210.828249999991</c:v>
                </c:pt>
              </c:numCache>
            </c:numRef>
          </c:val>
        </c:ser>
        <c:marker val="1"/>
        <c:axId val="73024640"/>
        <c:axId val="73026176"/>
      </c:lineChart>
      <c:catAx>
        <c:axId val="73024640"/>
        <c:scaling>
          <c:orientation val="minMax"/>
        </c:scaling>
        <c:axPos val="b"/>
        <c:numFmt formatCode="0" sourceLinked="1"/>
        <c:majorTickMark val="none"/>
        <c:tickLblPos val="nextTo"/>
        <c:crossAx val="73026176"/>
        <c:crosses val="autoZero"/>
        <c:auto val="1"/>
        <c:lblAlgn val="ctr"/>
        <c:lblOffset val="100"/>
      </c:catAx>
      <c:valAx>
        <c:axId val="73026176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73024640"/>
        <c:crosses val="autoZero"/>
        <c:crossBetween val="between"/>
      </c:valAx>
    </c:plotArea>
    <c:plotVisOnly val="1"/>
  </c:chart>
  <c:printSettings>
    <c:headerFooter/>
    <c:pageMargins b="0.75000000000000888" l="0.70000000000000062" r="0.70000000000000062" t="0.750000000000008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greater amberjack</a:t>
            </a:r>
            <a:endParaRPr lang="en-US" baseline="0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Trends'!$A$6</c:f>
              <c:strCache>
                <c:ptCount val="1"/>
                <c:pt idx="0">
                  <c:v>greater amberjack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Trends'!$J$6:$AJ$6</c:f>
              <c:numCache>
                <c:formatCode>#,##0</c:formatCode>
                <c:ptCount val="27"/>
                <c:pt idx="0">
                  <c:v>1492981.53</c:v>
                </c:pt>
                <c:pt idx="1">
                  <c:v>754960.09000000008</c:v>
                </c:pt>
                <c:pt idx="2">
                  <c:v>326914.90000000002</c:v>
                </c:pt>
                <c:pt idx="3">
                  <c:v>1689058.33</c:v>
                </c:pt>
                <c:pt idx="4">
                  <c:v>1460457.27</c:v>
                </c:pt>
                <c:pt idx="5">
                  <c:v>1686872.43</c:v>
                </c:pt>
                <c:pt idx="6">
                  <c:v>2850194.23</c:v>
                </c:pt>
                <c:pt idx="7">
                  <c:v>1955919.7400000002</c:v>
                </c:pt>
                <c:pt idx="8">
                  <c:v>1723007.15</c:v>
                </c:pt>
                <c:pt idx="9">
                  <c:v>1086366.04</c:v>
                </c:pt>
                <c:pt idx="10">
                  <c:v>1185098.54</c:v>
                </c:pt>
                <c:pt idx="11">
                  <c:v>3161336.61</c:v>
                </c:pt>
                <c:pt idx="12">
                  <c:v>1883517.3599999999</c:v>
                </c:pt>
                <c:pt idx="13">
                  <c:v>2895318.13</c:v>
                </c:pt>
                <c:pt idx="14">
                  <c:v>1660273.1</c:v>
                </c:pt>
                <c:pt idx="15">
                  <c:v>1980549.89</c:v>
                </c:pt>
                <c:pt idx="16">
                  <c:v>1435578.4</c:v>
                </c:pt>
                <c:pt idx="17">
                  <c:v>1424880.0899999999</c:v>
                </c:pt>
                <c:pt idx="18">
                  <c:v>2252080.4000000004</c:v>
                </c:pt>
                <c:pt idx="19">
                  <c:v>1477689.3900000001</c:v>
                </c:pt>
                <c:pt idx="20">
                  <c:v>1449062.24</c:v>
                </c:pt>
                <c:pt idx="21">
                  <c:v>1627932.89</c:v>
                </c:pt>
                <c:pt idx="22">
                  <c:v>1664798.15</c:v>
                </c:pt>
                <c:pt idx="23">
                  <c:v>1503803.58</c:v>
                </c:pt>
                <c:pt idx="24">
                  <c:v>1243244.56</c:v>
                </c:pt>
                <c:pt idx="25">
                  <c:v>1115453.82</c:v>
                </c:pt>
                <c:pt idx="26">
                  <c:v>1485474.7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Trends'!$C$6</c:f>
              <c:numCache>
                <c:formatCode>#,##0</c:formatCode>
                <c:ptCount val="1"/>
                <c:pt idx="0">
                  <c:v>1235356.2100000002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Trends'!$D$6</c:f>
              <c:numCache>
                <c:formatCode>#,##0</c:formatCode>
                <c:ptCount val="1"/>
                <c:pt idx="0">
                  <c:v>1143331.4865000001</c:v>
                </c:pt>
              </c:numCache>
            </c:numRef>
          </c:val>
        </c:ser>
        <c:marker val="1"/>
        <c:axId val="138363264"/>
        <c:axId val="138364800"/>
      </c:lineChart>
      <c:catAx>
        <c:axId val="138363264"/>
        <c:scaling>
          <c:orientation val="minMax"/>
        </c:scaling>
        <c:axPos val="b"/>
        <c:numFmt formatCode="0" sourceLinked="1"/>
        <c:majorTickMark val="none"/>
        <c:tickLblPos val="nextTo"/>
        <c:crossAx val="138364800"/>
        <c:crosses val="autoZero"/>
        <c:auto val="1"/>
        <c:lblAlgn val="ctr"/>
        <c:lblOffset val="100"/>
      </c:catAx>
      <c:valAx>
        <c:axId val="138364800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38363264"/>
        <c:crosses val="autoZero"/>
        <c:crossBetween val="between"/>
      </c:valAx>
    </c:plotArea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bluestripe grunt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Trends'!$A$33</c:f>
              <c:strCache>
                <c:ptCount val="1"/>
                <c:pt idx="0">
                  <c:v>bluestripe grunt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Trends'!$J$33:$AJ$33</c:f>
              <c:numCache>
                <c:formatCode>#,##0</c:formatCode>
                <c:ptCount val="27"/>
                <c:pt idx="0">
                  <c:v>168213.86000000002</c:v>
                </c:pt>
                <c:pt idx="1">
                  <c:v>90131.79</c:v>
                </c:pt>
                <c:pt idx="2">
                  <c:v>44213.729999999996</c:v>
                </c:pt>
                <c:pt idx="3">
                  <c:v>47702.89</c:v>
                </c:pt>
                <c:pt idx="4">
                  <c:v>27344.07</c:v>
                </c:pt>
                <c:pt idx="5">
                  <c:v>26316.48</c:v>
                </c:pt>
                <c:pt idx="6">
                  <c:v>36566.74</c:v>
                </c:pt>
                <c:pt idx="7">
                  <c:v>59349.279999999999</c:v>
                </c:pt>
                <c:pt idx="8">
                  <c:v>11436.61</c:v>
                </c:pt>
                <c:pt idx="9">
                  <c:v>28768.639999999999</c:v>
                </c:pt>
                <c:pt idx="10">
                  <c:v>3549.76</c:v>
                </c:pt>
                <c:pt idx="11">
                  <c:v>73703.39</c:v>
                </c:pt>
                <c:pt idx="12">
                  <c:v>47669.08</c:v>
                </c:pt>
                <c:pt idx="13">
                  <c:v>23007.260000000002</c:v>
                </c:pt>
                <c:pt idx="14">
                  <c:v>33740.899999999994</c:v>
                </c:pt>
                <c:pt idx="15">
                  <c:v>21490.799999999999</c:v>
                </c:pt>
                <c:pt idx="16">
                  <c:v>10012.42</c:v>
                </c:pt>
                <c:pt idx="17">
                  <c:v>14150.74</c:v>
                </c:pt>
                <c:pt idx="18">
                  <c:v>18029.98</c:v>
                </c:pt>
                <c:pt idx="19">
                  <c:v>4642.9399999999996</c:v>
                </c:pt>
                <c:pt idx="20">
                  <c:v>10111.27</c:v>
                </c:pt>
                <c:pt idx="21">
                  <c:v>11921.05</c:v>
                </c:pt>
                <c:pt idx="22">
                  <c:v>25076.58</c:v>
                </c:pt>
                <c:pt idx="23">
                  <c:v>15226.48</c:v>
                </c:pt>
                <c:pt idx="24">
                  <c:v>30043.379999999997</c:v>
                </c:pt>
                <c:pt idx="25">
                  <c:v>74884.98</c:v>
                </c:pt>
                <c:pt idx="26">
                  <c:v>67216.69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Trends'!$C$33</c:f>
              <c:numCache>
                <c:formatCode>#,##0</c:formatCode>
                <c:ptCount val="1"/>
                <c:pt idx="0">
                  <c:v>28458.938611111116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Trends'!$D$33</c:f>
              <c:numCache>
                <c:formatCode>#,##0</c:formatCode>
                <c:ptCount val="1"/>
                <c:pt idx="0">
                  <c:v>20347.806750000003</c:v>
                </c:pt>
              </c:numCache>
            </c:numRef>
          </c:val>
        </c:ser>
        <c:marker val="1"/>
        <c:axId val="73076736"/>
        <c:axId val="73078272"/>
      </c:lineChart>
      <c:catAx>
        <c:axId val="73076736"/>
        <c:scaling>
          <c:orientation val="minMax"/>
        </c:scaling>
        <c:axPos val="b"/>
        <c:numFmt formatCode="0" sourceLinked="1"/>
        <c:majorTickMark val="none"/>
        <c:tickLblPos val="nextTo"/>
        <c:crossAx val="73078272"/>
        <c:crosses val="autoZero"/>
        <c:auto val="1"/>
        <c:lblAlgn val="ctr"/>
        <c:lblOffset val="100"/>
      </c:catAx>
      <c:valAx>
        <c:axId val="73078272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73076736"/>
        <c:crosses val="autoZero"/>
        <c:crossBetween val="between"/>
      </c:valAx>
    </c:plotArea>
    <c:plotVisOnly val="1"/>
  </c:chart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tomtate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Trends'!$A$34</c:f>
              <c:strCache>
                <c:ptCount val="1"/>
                <c:pt idx="0">
                  <c:v>tomtate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Trends'!$J$34:$AJ$34</c:f>
              <c:numCache>
                <c:formatCode>#,##0</c:formatCode>
                <c:ptCount val="27"/>
                <c:pt idx="0">
                  <c:v>60059.11</c:v>
                </c:pt>
                <c:pt idx="1">
                  <c:v>73175.739999999991</c:v>
                </c:pt>
                <c:pt idx="2">
                  <c:v>71658.31</c:v>
                </c:pt>
                <c:pt idx="3">
                  <c:v>83478.36</c:v>
                </c:pt>
                <c:pt idx="4">
                  <c:v>148385.91999999998</c:v>
                </c:pt>
                <c:pt idx="5">
                  <c:v>115282.68</c:v>
                </c:pt>
                <c:pt idx="6">
                  <c:v>156425.18</c:v>
                </c:pt>
                <c:pt idx="7">
                  <c:v>185536.87000000002</c:v>
                </c:pt>
                <c:pt idx="8">
                  <c:v>122758.20999999999</c:v>
                </c:pt>
                <c:pt idx="9">
                  <c:v>89072.79</c:v>
                </c:pt>
                <c:pt idx="10">
                  <c:v>103833.77</c:v>
                </c:pt>
                <c:pt idx="11">
                  <c:v>100841.59</c:v>
                </c:pt>
                <c:pt idx="12">
                  <c:v>78686.899999999994</c:v>
                </c:pt>
                <c:pt idx="13">
                  <c:v>65461.59</c:v>
                </c:pt>
                <c:pt idx="14">
                  <c:v>69083.12999999999</c:v>
                </c:pt>
                <c:pt idx="15">
                  <c:v>37038.21</c:v>
                </c:pt>
                <c:pt idx="16">
                  <c:v>37406.39</c:v>
                </c:pt>
                <c:pt idx="17">
                  <c:v>28795.64</c:v>
                </c:pt>
                <c:pt idx="18">
                  <c:v>39212.639999999999</c:v>
                </c:pt>
                <c:pt idx="19">
                  <c:v>43785.38</c:v>
                </c:pt>
                <c:pt idx="20">
                  <c:v>71509.009999999995</c:v>
                </c:pt>
                <c:pt idx="21">
                  <c:v>29601.74</c:v>
                </c:pt>
                <c:pt idx="22">
                  <c:v>34290.050000000003</c:v>
                </c:pt>
                <c:pt idx="23">
                  <c:v>63245.61</c:v>
                </c:pt>
                <c:pt idx="24">
                  <c:v>43106.630000000005</c:v>
                </c:pt>
                <c:pt idx="25">
                  <c:v>58146.759999999995</c:v>
                </c:pt>
                <c:pt idx="26">
                  <c:v>63057.45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Trends'!$C$34</c:f>
              <c:numCache>
                <c:formatCode>#,##0</c:formatCode>
                <c:ptCount val="1"/>
                <c:pt idx="0">
                  <c:v>57581.546111111093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Trends'!$D$34</c:f>
              <c:numCache>
                <c:formatCode>#,##0</c:formatCode>
                <c:ptCount val="1"/>
                <c:pt idx="0">
                  <c:v>35606.318249999997</c:v>
                </c:pt>
              </c:numCache>
            </c:numRef>
          </c:val>
        </c:ser>
        <c:marker val="1"/>
        <c:axId val="73091712"/>
        <c:axId val="73109888"/>
      </c:lineChart>
      <c:catAx>
        <c:axId val="73091712"/>
        <c:scaling>
          <c:orientation val="minMax"/>
        </c:scaling>
        <c:axPos val="b"/>
        <c:numFmt formatCode="0" sourceLinked="1"/>
        <c:majorTickMark val="none"/>
        <c:tickLblPos val="nextTo"/>
        <c:crossAx val="73109888"/>
        <c:crosses val="autoZero"/>
        <c:auto val="1"/>
        <c:lblAlgn val="ctr"/>
        <c:lblOffset val="100"/>
      </c:catAx>
      <c:valAx>
        <c:axId val="73109888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73091712"/>
        <c:crosses val="autoZero"/>
        <c:crossBetween val="between"/>
      </c:valAx>
    </c:plotArea>
    <c:plotVisOnly val="1"/>
  </c:chart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black margate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Trends'!$A$35</c:f>
              <c:strCache>
                <c:ptCount val="1"/>
                <c:pt idx="0">
                  <c:v>black margate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Trends'!$J$35:$AJ$35</c:f>
              <c:numCache>
                <c:formatCode>#,##0</c:formatCode>
                <c:ptCount val="27"/>
                <c:pt idx="0">
                  <c:v>21893.65</c:v>
                </c:pt>
                <c:pt idx="1">
                  <c:v>2010.05</c:v>
                </c:pt>
                <c:pt idx="2">
                  <c:v>12526.1</c:v>
                </c:pt>
                <c:pt idx="3">
                  <c:v>13153.54</c:v>
                </c:pt>
                <c:pt idx="4">
                  <c:v>3696.83</c:v>
                </c:pt>
                <c:pt idx="5">
                  <c:v>4037.7799999999997</c:v>
                </c:pt>
                <c:pt idx="6">
                  <c:v>9853.15</c:v>
                </c:pt>
                <c:pt idx="7">
                  <c:v>44222.82</c:v>
                </c:pt>
                <c:pt idx="8">
                  <c:v>64996.299999999996</c:v>
                </c:pt>
                <c:pt idx="9">
                  <c:v>2369.36</c:v>
                </c:pt>
                <c:pt idx="10">
                  <c:v>7349.0099999999993</c:v>
                </c:pt>
                <c:pt idx="11">
                  <c:v>31078.920000000002</c:v>
                </c:pt>
                <c:pt idx="12">
                  <c:v>16546.43</c:v>
                </c:pt>
                <c:pt idx="13">
                  <c:v>12722.64</c:v>
                </c:pt>
                <c:pt idx="14">
                  <c:v>11152.25</c:v>
                </c:pt>
                <c:pt idx="15">
                  <c:v>26223.1</c:v>
                </c:pt>
                <c:pt idx="16">
                  <c:v>127251.26999999999</c:v>
                </c:pt>
                <c:pt idx="17">
                  <c:v>69030.61</c:v>
                </c:pt>
                <c:pt idx="18">
                  <c:v>91573.41</c:v>
                </c:pt>
                <c:pt idx="19">
                  <c:v>96999.86</c:v>
                </c:pt>
                <c:pt idx="20">
                  <c:v>85940.09</c:v>
                </c:pt>
                <c:pt idx="21">
                  <c:v>54903.53</c:v>
                </c:pt>
                <c:pt idx="22">
                  <c:v>56782.52</c:v>
                </c:pt>
                <c:pt idx="23">
                  <c:v>42661.04</c:v>
                </c:pt>
                <c:pt idx="24">
                  <c:v>61774.65</c:v>
                </c:pt>
                <c:pt idx="25">
                  <c:v>37976.520000000004</c:v>
                </c:pt>
                <c:pt idx="26">
                  <c:v>62201.340000000004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Trends'!$C$35</c:f>
              <c:numCache>
                <c:formatCode>#,##0</c:formatCode>
                <c:ptCount val="1"/>
                <c:pt idx="0">
                  <c:v>29747.965833333335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Trends'!$D$35</c:f>
              <c:numCache>
                <c:formatCode>#,##0</c:formatCode>
                <c:ptCount val="1"/>
                <c:pt idx="0">
                  <c:v>49488.267749999992</c:v>
                </c:pt>
              </c:numCache>
            </c:numRef>
          </c:val>
        </c:ser>
        <c:marker val="1"/>
        <c:axId val="73274880"/>
        <c:axId val="73276416"/>
      </c:lineChart>
      <c:catAx>
        <c:axId val="73274880"/>
        <c:scaling>
          <c:orientation val="minMax"/>
        </c:scaling>
        <c:axPos val="b"/>
        <c:numFmt formatCode="0" sourceLinked="1"/>
        <c:majorTickMark val="none"/>
        <c:tickLblPos val="nextTo"/>
        <c:crossAx val="73276416"/>
        <c:crosses val="autoZero"/>
        <c:auto val="1"/>
        <c:lblAlgn val="ctr"/>
        <c:lblOffset val="100"/>
      </c:catAx>
      <c:valAx>
        <c:axId val="73276416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73274880"/>
        <c:crosses val="autoZero"/>
        <c:crossBetween val="between"/>
      </c:valAx>
    </c:plotArea>
    <c:plotVisOnly val="1"/>
  </c:chart>
  <c:printSettings>
    <c:headerFooter/>
    <c:pageMargins b="0.75000000000000955" l="0.70000000000000062" r="0.70000000000000062" t="0.7500000000000095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rock hind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Trends'!$A$36</c:f>
              <c:strCache>
                <c:ptCount val="1"/>
                <c:pt idx="0">
                  <c:v>rock hind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Trends'!$J$36:$AJ$36</c:f>
              <c:numCache>
                <c:formatCode>#,##0</c:formatCode>
                <c:ptCount val="27"/>
                <c:pt idx="0">
                  <c:v>26423.7</c:v>
                </c:pt>
                <c:pt idx="1">
                  <c:v>16872.38</c:v>
                </c:pt>
                <c:pt idx="2">
                  <c:v>8002.9</c:v>
                </c:pt>
                <c:pt idx="3">
                  <c:v>13077.7</c:v>
                </c:pt>
                <c:pt idx="4">
                  <c:v>6322.17</c:v>
                </c:pt>
                <c:pt idx="5">
                  <c:v>4986.21</c:v>
                </c:pt>
                <c:pt idx="6">
                  <c:v>7187.45</c:v>
                </c:pt>
                <c:pt idx="7">
                  <c:v>6338</c:v>
                </c:pt>
                <c:pt idx="8">
                  <c:v>2949.17</c:v>
                </c:pt>
                <c:pt idx="9">
                  <c:v>8115.97</c:v>
                </c:pt>
                <c:pt idx="10">
                  <c:v>3933.0099999999998</c:v>
                </c:pt>
                <c:pt idx="11">
                  <c:v>12582.59</c:v>
                </c:pt>
                <c:pt idx="12">
                  <c:v>30246.079999999998</c:v>
                </c:pt>
                <c:pt idx="13">
                  <c:v>17326.79</c:v>
                </c:pt>
                <c:pt idx="14">
                  <c:v>16704.68</c:v>
                </c:pt>
                <c:pt idx="15">
                  <c:v>22633.94</c:v>
                </c:pt>
                <c:pt idx="16">
                  <c:v>36075.32</c:v>
                </c:pt>
                <c:pt idx="17">
                  <c:v>28056.7</c:v>
                </c:pt>
                <c:pt idx="18">
                  <c:v>33965.410000000003</c:v>
                </c:pt>
                <c:pt idx="19">
                  <c:v>32445.13</c:v>
                </c:pt>
                <c:pt idx="20">
                  <c:v>29896.71</c:v>
                </c:pt>
                <c:pt idx="21">
                  <c:v>29754.52</c:v>
                </c:pt>
                <c:pt idx="22">
                  <c:v>30703.18</c:v>
                </c:pt>
                <c:pt idx="23">
                  <c:v>35929.58</c:v>
                </c:pt>
                <c:pt idx="24">
                  <c:v>33049.630000000005</c:v>
                </c:pt>
                <c:pt idx="25">
                  <c:v>38477.760000000002</c:v>
                </c:pt>
                <c:pt idx="26">
                  <c:v>45257.57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Trends'!$C$27</c:f>
              <c:numCache>
                <c:formatCode>#,##0</c:formatCode>
                <c:ptCount val="1"/>
                <c:pt idx="0">
                  <c:v>20641.28027777778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Trends'!$D$36</c:f>
              <c:numCache>
                <c:formatCode>#,##0</c:formatCode>
                <c:ptCount val="1"/>
                <c:pt idx="0">
                  <c:v>25315.214249999997</c:v>
                </c:pt>
              </c:numCache>
            </c:numRef>
          </c:val>
        </c:ser>
        <c:marker val="1"/>
        <c:axId val="73314688"/>
        <c:axId val="73316224"/>
      </c:lineChart>
      <c:catAx>
        <c:axId val="73314688"/>
        <c:scaling>
          <c:orientation val="minMax"/>
        </c:scaling>
        <c:axPos val="b"/>
        <c:numFmt formatCode="0" sourceLinked="1"/>
        <c:majorTickMark val="none"/>
        <c:tickLblPos val="nextTo"/>
        <c:crossAx val="73316224"/>
        <c:crosses val="autoZero"/>
        <c:auto val="1"/>
        <c:lblAlgn val="ctr"/>
        <c:lblOffset val="100"/>
      </c:catAx>
      <c:valAx>
        <c:axId val="73316224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73314688"/>
        <c:crosses val="autoZero"/>
        <c:crossBetween val="between"/>
      </c:valAx>
    </c:plotArea>
    <c:plotVisOnly val="1"/>
  </c:chart>
  <c:printSettings>
    <c:headerFooter/>
    <c:pageMargins b="0.75000000000000977" l="0.70000000000000062" r="0.70000000000000062" t="0.75000000000000977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hogfish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Trends'!$A$37</c:f>
              <c:strCache>
                <c:ptCount val="1"/>
                <c:pt idx="0">
                  <c:v>hogfish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Trends'!$J$37:$AJ$37</c:f>
              <c:numCache>
                <c:formatCode>#,##0</c:formatCode>
                <c:ptCount val="27"/>
                <c:pt idx="0">
                  <c:v>1789.97</c:v>
                </c:pt>
                <c:pt idx="1">
                  <c:v>368.98</c:v>
                </c:pt>
                <c:pt idx="2">
                  <c:v>863.19</c:v>
                </c:pt>
                <c:pt idx="3">
                  <c:v>1416.98</c:v>
                </c:pt>
                <c:pt idx="4">
                  <c:v>3162.26</c:v>
                </c:pt>
                <c:pt idx="5">
                  <c:v>57373.38</c:v>
                </c:pt>
                <c:pt idx="6">
                  <c:v>74410.84</c:v>
                </c:pt>
                <c:pt idx="7">
                  <c:v>75791.19</c:v>
                </c:pt>
                <c:pt idx="8">
                  <c:v>94259.63</c:v>
                </c:pt>
                <c:pt idx="9">
                  <c:v>104753.63</c:v>
                </c:pt>
                <c:pt idx="10">
                  <c:v>99036.81</c:v>
                </c:pt>
                <c:pt idx="11">
                  <c:v>122109.59</c:v>
                </c:pt>
                <c:pt idx="12">
                  <c:v>128611.5</c:v>
                </c:pt>
                <c:pt idx="13">
                  <c:v>87469.43</c:v>
                </c:pt>
                <c:pt idx="14">
                  <c:v>88245.86</c:v>
                </c:pt>
                <c:pt idx="15">
                  <c:v>62801.64</c:v>
                </c:pt>
                <c:pt idx="16">
                  <c:v>71998.8</c:v>
                </c:pt>
                <c:pt idx="17">
                  <c:v>57943.28</c:v>
                </c:pt>
                <c:pt idx="18">
                  <c:v>64890.41</c:v>
                </c:pt>
                <c:pt idx="19">
                  <c:v>57306.95</c:v>
                </c:pt>
                <c:pt idx="20">
                  <c:v>44989.74</c:v>
                </c:pt>
                <c:pt idx="21">
                  <c:v>50728.62</c:v>
                </c:pt>
                <c:pt idx="22">
                  <c:v>54845.66</c:v>
                </c:pt>
                <c:pt idx="23">
                  <c:v>45103.93</c:v>
                </c:pt>
                <c:pt idx="24">
                  <c:v>34299.879999999997</c:v>
                </c:pt>
                <c:pt idx="25">
                  <c:v>37658.46</c:v>
                </c:pt>
                <c:pt idx="26">
                  <c:v>40091.11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Trends'!$C$37</c:f>
              <c:numCache>
                <c:formatCode>#,##0</c:formatCode>
                <c:ptCount val="1"/>
                <c:pt idx="0">
                  <c:v>43397.825555555544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Trends'!$D$37</c:f>
              <c:numCache>
                <c:formatCode>#,##0</c:formatCode>
                <c:ptCount val="1"/>
                <c:pt idx="0">
                  <c:v>36589.353000000003</c:v>
                </c:pt>
              </c:numCache>
            </c:numRef>
          </c:val>
        </c:ser>
        <c:marker val="1"/>
        <c:axId val="73350144"/>
        <c:axId val="73372416"/>
      </c:lineChart>
      <c:catAx>
        <c:axId val="73350144"/>
        <c:scaling>
          <c:orientation val="minMax"/>
        </c:scaling>
        <c:axPos val="b"/>
        <c:numFmt formatCode="0" sourceLinked="1"/>
        <c:majorTickMark val="none"/>
        <c:tickLblPos val="nextTo"/>
        <c:crossAx val="73372416"/>
        <c:crosses val="autoZero"/>
        <c:auto val="1"/>
        <c:lblAlgn val="ctr"/>
        <c:lblOffset val="100"/>
      </c:catAx>
      <c:valAx>
        <c:axId val="73372416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73350144"/>
        <c:crosses val="autoZero"/>
        <c:crossBetween val="between"/>
      </c:valAx>
    </c:plotArea>
    <c:plotVisOnly val="1"/>
  </c:chart>
  <c:printSettings>
    <c:headerFooter/>
    <c:pageMargins b="0.75000000000000999" l="0.70000000000000062" r="0.70000000000000062" t="0.75000000000000999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knobbed porgy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Trends'!$A$38</c:f>
              <c:strCache>
                <c:ptCount val="1"/>
                <c:pt idx="0">
                  <c:v>knobbed porgy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Trends'!$J$38:$AJ$38</c:f>
              <c:numCache>
                <c:formatCode>#,##0</c:formatCode>
                <c:ptCount val="27"/>
                <c:pt idx="0">
                  <c:v>32642.53</c:v>
                </c:pt>
                <c:pt idx="1">
                  <c:v>29057.66</c:v>
                </c:pt>
                <c:pt idx="2">
                  <c:v>22532.41</c:v>
                </c:pt>
                <c:pt idx="3">
                  <c:v>51392.22</c:v>
                </c:pt>
                <c:pt idx="4">
                  <c:v>27390.79</c:v>
                </c:pt>
                <c:pt idx="5">
                  <c:v>69400.01999999999</c:v>
                </c:pt>
                <c:pt idx="6">
                  <c:v>98967.799999999988</c:v>
                </c:pt>
                <c:pt idx="7">
                  <c:v>182727.40000000002</c:v>
                </c:pt>
                <c:pt idx="8">
                  <c:v>65308.06</c:v>
                </c:pt>
                <c:pt idx="9">
                  <c:v>92206.33</c:v>
                </c:pt>
                <c:pt idx="10">
                  <c:v>80585.19</c:v>
                </c:pt>
                <c:pt idx="11">
                  <c:v>74840.91</c:v>
                </c:pt>
                <c:pt idx="12">
                  <c:v>88855.25</c:v>
                </c:pt>
                <c:pt idx="13">
                  <c:v>70327.06</c:v>
                </c:pt>
                <c:pt idx="14">
                  <c:v>75947.08</c:v>
                </c:pt>
                <c:pt idx="15">
                  <c:v>76910.16</c:v>
                </c:pt>
                <c:pt idx="16">
                  <c:v>62366.11</c:v>
                </c:pt>
                <c:pt idx="17">
                  <c:v>62169.61</c:v>
                </c:pt>
                <c:pt idx="18">
                  <c:v>68265.8</c:v>
                </c:pt>
                <c:pt idx="19">
                  <c:v>52060.35</c:v>
                </c:pt>
                <c:pt idx="20">
                  <c:v>72257.429999999993</c:v>
                </c:pt>
                <c:pt idx="21">
                  <c:v>65028.44</c:v>
                </c:pt>
                <c:pt idx="22">
                  <c:v>46107.229999999996</c:v>
                </c:pt>
                <c:pt idx="23">
                  <c:v>46785.479999999996</c:v>
                </c:pt>
                <c:pt idx="24">
                  <c:v>41015.369999999995</c:v>
                </c:pt>
                <c:pt idx="25">
                  <c:v>39979.800000000003</c:v>
                </c:pt>
                <c:pt idx="26">
                  <c:v>39384.119999999995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Trends'!$C$38</c:f>
              <c:numCache>
                <c:formatCode>#,##0</c:formatCode>
                <c:ptCount val="1"/>
                <c:pt idx="0">
                  <c:v>48180.850277777776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Trends'!$D$38</c:f>
              <c:numCache>
                <c:formatCode>#,##0</c:formatCode>
                <c:ptCount val="1"/>
                <c:pt idx="0">
                  <c:v>39979.022249999995</c:v>
                </c:pt>
              </c:numCache>
            </c:numRef>
          </c:val>
        </c:ser>
        <c:marker val="1"/>
        <c:axId val="137435008"/>
        <c:axId val="137436544"/>
      </c:lineChart>
      <c:catAx>
        <c:axId val="137435008"/>
        <c:scaling>
          <c:orientation val="minMax"/>
        </c:scaling>
        <c:axPos val="b"/>
        <c:numFmt formatCode="0" sourceLinked="1"/>
        <c:majorTickMark val="none"/>
        <c:tickLblPos val="nextTo"/>
        <c:crossAx val="137436544"/>
        <c:crosses val="autoZero"/>
        <c:auto val="1"/>
        <c:lblAlgn val="ctr"/>
        <c:lblOffset val="100"/>
      </c:catAx>
      <c:valAx>
        <c:axId val="137436544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37435008"/>
        <c:crosses val="autoZero"/>
        <c:crossBetween val="between"/>
      </c:valAx>
    </c:plotArea>
    <c:plotVisOnly val="1"/>
  </c:chart>
  <c:printSettings>
    <c:headerFooter/>
    <c:pageMargins b="0.75000000000001021" l="0.70000000000000062" r="0.70000000000000062" t="0.75000000000001021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jolthead porgy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Trends'!$A$39</c:f>
              <c:strCache>
                <c:ptCount val="1"/>
                <c:pt idx="0">
                  <c:v>jolthead porgy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Trends'!$J$39:$AJ$39</c:f>
              <c:numCache>
                <c:formatCode>#,##0</c:formatCode>
                <c:ptCount val="27"/>
                <c:pt idx="0">
                  <c:v>33915.009999999995</c:v>
                </c:pt>
                <c:pt idx="1">
                  <c:v>58202.880000000005</c:v>
                </c:pt>
                <c:pt idx="2">
                  <c:v>160589.35</c:v>
                </c:pt>
                <c:pt idx="3">
                  <c:v>28241.040000000001</c:v>
                </c:pt>
                <c:pt idx="4">
                  <c:v>41373.35</c:v>
                </c:pt>
                <c:pt idx="5">
                  <c:v>197506.28</c:v>
                </c:pt>
                <c:pt idx="6">
                  <c:v>29775.620000000003</c:v>
                </c:pt>
                <c:pt idx="7">
                  <c:v>18294.560000000001</c:v>
                </c:pt>
                <c:pt idx="8">
                  <c:v>18609.84</c:v>
                </c:pt>
                <c:pt idx="9">
                  <c:v>20823.64</c:v>
                </c:pt>
                <c:pt idx="10">
                  <c:v>20300.5</c:v>
                </c:pt>
                <c:pt idx="11">
                  <c:v>18950.150000000001</c:v>
                </c:pt>
                <c:pt idx="12">
                  <c:v>36284.69</c:v>
                </c:pt>
                <c:pt idx="13">
                  <c:v>27254.83</c:v>
                </c:pt>
                <c:pt idx="14">
                  <c:v>13207.36</c:v>
                </c:pt>
                <c:pt idx="15">
                  <c:v>21858.059999999998</c:v>
                </c:pt>
                <c:pt idx="16">
                  <c:v>17092.68</c:v>
                </c:pt>
                <c:pt idx="17">
                  <c:v>27988.980000000003</c:v>
                </c:pt>
                <c:pt idx="18">
                  <c:v>23878.5</c:v>
                </c:pt>
                <c:pt idx="19">
                  <c:v>23240.65</c:v>
                </c:pt>
                <c:pt idx="20">
                  <c:v>26514.3</c:v>
                </c:pt>
                <c:pt idx="21">
                  <c:v>28881.85</c:v>
                </c:pt>
                <c:pt idx="22">
                  <c:v>39642.31</c:v>
                </c:pt>
                <c:pt idx="23">
                  <c:v>50393.229999999996</c:v>
                </c:pt>
                <c:pt idx="24">
                  <c:v>45429.8</c:v>
                </c:pt>
                <c:pt idx="25">
                  <c:v>28155.629999999997</c:v>
                </c:pt>
                <c:pt idx="26">
                  <c:v>36901.57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Trends'!$C$39</c:f>
              <c:numCache>
                <c:formatCode>#,##0</c:formatCode>
                <c:ptCount val="1"/>
                <c:pt idx="0">
                  <c:v>30369.629444444443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Trends'!$D$39</c:f>
              <c:numCache>
                <c:formatCode>#,##0</c:formatCode>
                <c:ptCount val="1"/>
                <c:pt idx="0">
                  <c:v>24827.011500000001</c:v>
                </c:pt>
              </c:numCache>
            </c:numRef>
          </c:val>
        </c:ser>
        <c:marker val="1"/>
        <c:axId val="137474816"/>
        <c:axId val="137476352"/>
      </c:lineChart>
      <c:catAx>
        <c:axId val="137474816"/>
        <c:scaling>
          <c:orientation val="minMax"/>
        </c:scaling>
        <c:axPos val="b"/>
        <c:numFmt formatCode="0" sourceLinked="1"/>
        <c:majorTickMark val="none"/>
        <c:tickLblPos val="nextTo"/>
        <c:crossAx val="137476352"/>
        <c:crosses val="autoZero"/>
        <c:auto val="1"/>
        <c:lblAlgn val="ctr"/>
        <c:lblOffset val="100"/>
      </c:catAx>
      <c:valAx>
        <c:axId val="137476352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37474816"/>
        <c:crosses val="autoZero"/>
        <c:crossBetween val="between"/>
      </c:valAx>
    </c:plotArea>
    <c:plotVisOnly val="1"/>
  </c:chart>
  <c:printSettings>
    <c:headerFooter/>
    <c:pageMargins b="0.75000000000001044" l="0.70000000000000062" r="0.70000000000000062" t="0.75000000000001044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whitebone porgy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Trends'!$A$40</c:f>
              <c:strCache>
                <c:ptCount val="1"/>
                <c:pt idx="0">
                  <c:v>whitebone porgy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Trends'!$J$40:$AJ$40</c:f>
              <c:numCache>
                <c:formatCode>#,##0</c:formatCode>
                <c:ptCount val="27"/>
                <c:pt idx="0">
                  <c:v>21296.51</c:v>
                </c:pt>
                <c:pt idx="1">
                  <c:v>59647</c:v>
                </c:pt>
                <c:pt idx="2">
                  <c:v>14666.59</c:v>
                </c:pt>
                <c:pt idx="3">
                  <c:v>20004.45</c:v>
                </c:pt>
                <c:pt idx="4">
                  <c:v>72940.209999999992</c:v>
                </c:pt>
                <c:pt idx="5">
                  <c:v>23908.12</c:v>
                </c:pt>
                <c:pt idx="6">
                  <c:v>40707.360000000001</c:v>
                </c:pt>
                <c:pt idx="7">
                  <c:v>40450.479999999996</c:v>
                </c:pt>
                <c:pt idx="8">
                  <c:v>26976.05</c:v>
                </c:pt>
                <c:pt idx="9">
                  <c:v>20607.18</c:v>
                </c:pt>
                <c:pt idx="10">
                  <c:v>71527.08</c:v>
                </c:pt>
                <c:pt idx="11">
                  <c:v>32068.1</c:v>
                </c:pt>
                <c:pt idx="12">
                  <c:v>33444.269999999997</c:v>
                </c:pt>
                <c:pt idx="13">
                  <c:v>22125.159999999996</c:v>
                </c:pt>
                <c:pt idx="14">
                  <c:v>24299.89</c:v>
                </c:pt>
                <c:pt idx="15">
                  <c:v>19873.71</c:v>
                </c:pt>
                <c:pt idx="16">
                  <c:v>74333.59</c:v>
                </c:pt>
                <c:pt idx="17">
                  <c:v>15986.69</c:v>
                </c:pt>
                <c:pt idx="18">
                  <c:v>12852.18</c:v>
                </c:pt>
                <c:pt idx="19">
                  <c:v>19966.61</c:v>
                </c:pt>
                <c:pt idx="20">
                  <c:v>29637.590000000004</c:v>
                </c:pt>
                <c:pt idx="21">
                  <c:v>26398.600000000002</c:v>
                </c:pt>
                <c:pt idx="22">
                  <c:v>19803.599999999999</c:v>
                </c:pt>
                <c:pt idx="23">
                  <c:v>17853.75</c:v>
                </c:pt>
                <c:pt idx="24">
                  <c:v>23589.27</c:v>
                </c:pt>
                <c:pt idx="25">
                  <c:v>13608.28</c:v>
                </c:pt>
                <c:pt idx="26">
                  <c:v>34766.44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Trends'!$C$40</c:f>
              <c:numCache>
                <c:formatCode>#,##0</c:formatCode>
                <c:ptCount val="1"/>
                <c:pt idx="0">
                  <c:v>23148.298888888883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Trends'!$D$40</c:f>
              <c:numCache>
                <c:formatCode>#,##0</c:formatCode>
                <c:ptCount val="1"/>
                <c:pt idx="0">
                  <c:v>16084.72575</c:v>
                </c:pt>
              </c:numCache>
            </c:numRef>
          </c:val>
        </c:ser>
        <c:marker val="1"/>
        <c:axId val="73490432"/>
        <c:axId val="73491968"/>
      </c:lineChart>
      <c:catAx>
        <c:axId val="73490432"/>
        <c:scaling>
          <c:orientation val="minMax"/>
        </c:scaling>
        <c:axPos val="b"/>
        <c:numFmt formatCode="0" sourceLinked="1"/>
        <c:majorTickMark val="none"/>
        <c:tickLblPos val="nextTo"/>
        <c:crossAx val="73491968"/>
        <c:crosses val="autoZero"/>
        <c:auto val="1"/>
        <c:lblAlgn val="ctr"/>
        <c:lblOffset val="100"/>
      </c:catAx>
      <c:valAx>
        <c:axId val="73491968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73490432"/>
        <c:crosses val="autoZero"/>
        <c:crossBetween val="between"/>
      </c:valAx>
    </c:plotArea>
    <c:plotVisOnly val="1"/>
  </c:chart>
  <c:printSettings>
    <c:headerFooter/>
    <c:pageMargins b="0.75000000000001066" l="0.70000000000000062" r="0.70000000000000062" t="0.75000000000001066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margate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Trends'!$A$42</c:f>
              <c:strCache>
                <c:ptCount val="1"/>
                <c:pt idx="0">
                  <c:v>margate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Trends'!$J$42:$AJ$42</c:f>
              <c:numCache>
                <c:formatCode>#,##0</c:formatCode>
                <c:ptCount val="27"/>
                <c:pt idx="0">
                  <c:v>21069.61</c:v>
                </c:pt>
                <c:pt idx="1">
                  <c:v>29736.75</c:v>
                </c:pt>
                <c:pt idx="2">
                  <c:v>25065.3</c:v>
                </c:pt>
                <c:pt idx="3">
                  <c:v>39807.760000000002</c:v>
                </c:pt>
                <c:pt idx="4">
                  <c:v>25155.97</c:v>
                </c:pt>
                <c:pt idx="5">
                  <c:v>14513.1</c:v>
                </c:pt>
                <c:pt idx="6">
                  <c:v>12117.98</c:v>
                </c:pt>
                <c:pt idx="7">
                  <c:v>27447.840000000004</c:v>
                </c:pt>
                <c:pt idx="8">
                  <c:v>6441.73</c:v>
                </c:pt>
                <c:pt idx="9">
                  <c:v>9889.92</c:v>
                </c:pt>
                <c:pt idx="10">
                  <c:v>1029.6300000000001</c:v>
                </c:pt>
                <c:pt idx="11">
                  <c:v>10268.11</c:v>
                </c:pt>
                <c:pt idx="12">
                  <c:v>8405.49</c:v>
                </c:pt>
                <c:pt idx="13">
                  <c:v>44136.56</c:v>
                </c:pt>
                <c:pt idx="14">
                  <c:v>40602.479999999996</c:v>
                </c:pt>
                <c:pt idx="15">
                  <c:v>45937.14</c:v>
                </c:pt>
                <c:pt idx="16">
                  <c:v>15469.68</c:v>
                </c:pt>
                <c:pt idx="17">
                  <c:v>42361.590000000004</c:v>
                </c:pt>
                <c:pt idx="18">
                  <c:v>62765.78</c:v>
                </c:pt>
                <c:pt idx="19">
                  <c:v>29200.92</c:v>
                </c:pt>
                <c:pt idx="20">
                  <c:v>18721.98</c:v>
                </c:pt>
                <c:pt idx="21">
                  <c:v>14040.34</c:v>
                </c:pt>
                <c:pt idx="22">
                  <c:v>16256.75</c:v>
                </c:pt>
                <c:pt idx="23">
                  <c:v>20460.62</c:v>
                </c:pt>
                <c:pt idx="24">
                  <c:v>34511.24</c:v>
                </c:pt>
                <c:pt idx="25">
                  <c:v>27124.01</c:v>
                </c:pt>
                <c:pt idx="26">
                  <c:v>27276.94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Trends'!$C$42</c:f>
              <c:numCache>
                <c:formatCode>#,##0</c:formatCode>
                <c:ptCount val="1"/>
                <c:pt idx="0">
                  <c:v>18605.978333333333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Trends'!$D$42</c:f>
              <c:numCache>
                <c:formatCode>#,##0</c:formatCode>
                <c:ptCount val="1"/>
                <c:pt idx="0">
                  <c:v>21954.012750000002</c:v>
                </c:pt>
              </c:numCache>
            </c:numRef>
          </c:val>
        </c:ser>
        <c:marker val="1"/>
        <c:axId val="73505408"/>
        <c:axId val="73519488"/>
      </c:lineChart>
      <c:catAx>
        <c:axId val="73505408"/>
        <c:scaling>
          <c:orientation val="minMax"/>
        </c:scaling>
        <c:axPos val="b"/>
        <c:numFmt formatCode="0" sourceLinked="1"/>
        <c:majorTickMark val="none"/>
        <c:tickLblPos val="nextTo"/>
        <c:crossAx val="73519488"/>
        <c:crosses val="autoZero"/>
        <c:auto val="1"/>
        <c:lblAlgn val="ctr"/>
        <c:lblOffset val="100"/>
      </c:catAx>
      <c:valAx>
        <c:axId val="73519488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73505408"/>
        <c:crosses val="autoZero"/>
        <c:crossBetween val="between"/>
      </c:valAx>
    </c:plotArea>
    <c:plotVisOnly val="1"/>
  </c:chart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warsaw</a:t>
            </a:r>
            <a:r>
              <a:rPr lang="en-US" baseline="0"/>
              <a:t> grouper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Trends'!$A$43</c:f>
              <c:strCache>
                <c:ptCount val="1"/>
                <c:pt idx="0">
                  <c:v>warsaw grouper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Trends'!$J$43:$AJ$43</c:f>
              <c:numCache>
                <c:formatCode>#,##0</c:formatCode>
                <c:ptCount val="27"/>
                <c:pt idx="0">
                  <c:v>19521.86</c:v>
                </c:pt>
                <c:pt idx="1">
                  <c:v>38230.980000000003</c:v>
                </c:pt>
                <c:pt idx="2">
                  <c:v>159700.72</c:v>
                </c:pt>
                <c:pt idx="3">
                  <c:v>83770.679999999993</c:v>
                </c:pt>
                <c:pt idx="4">
                  <c:v>1285970.73</c:v>
                </c:pt>
                <c:pt idx="5">
                  <c:v>45696.42</c:v>
                </c:pt>
                <c:pt idx="6">
                  <c:v>154605.47</c:v>
                </c:pt>
                <c:pt idx="7">
                  <c:v>104928.42</c:v>
                </c:pt>
                <c:pt idx="8">
                  <c:v>149086.69</c:v>
                </c:pt>
                <c:pt idx="9">
                  <c:v>21584.7</c:v>
                </c:pt>
                <c:pt idx="10">
                  <c:v>103181.5</c:v>
                </c:pt>
                <c:pt idx="11">
                  <c:v>26465.52</c:v>
                </c:pt>
                <c:pt idx="12">
                  <c:v>27168.02</c:v>
                </c:pt>
                <c:pt idx="13">
                  <c:v>26966.23</c:v>
                </c:pt>
                <c:pt idx="14">
                  <c:v>39691.760000000002</c:v>
                </c:pt>
                <c:pt idx="15">
                  <c:v>33885.96</c:v>
                </c:pt>
                <c:pt idx="16">
                  <c:v>19937.989999999998</c:v>
                </c:pt>
                <c:pt idx="17">
                  <c:v>9212.5499999999993</c:v>
                </c:pt>
                <c:pt idx="18">
                  <c:v>42078.729999999996</c:v>
                </c:pt>
                <c:pt idx="19">
                  <c:v>5435.68</c:v>
                </c:pt>
                <c:pt idx="20">
                  <c:v>7819.32</c:v>
                </c:pt>
                <c:pt idx="21">
                  <c:v>20148.47</c:v>
                </c:pt>
                <c:pt idx="22">
                  <c:v>53961.35</c:v>
                </c:pt>
                <c:pt idx="23">
                  <c:v>7356.17</c:v>
                </c:pt>
                <c:pt idx="24">
                  <c:v>4714.63</c:v>
                </c:pt>
                <c:pt idx="25">
                  <c:v>8424.41</c:v>
                </c:pt>
                <c:pt idx="26">
                  <c:v>21567.09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Trends'!$C$43</c:f>
              <c:numCache>
                <c:formatCode>#,##0</c:formatCode>
                <c:ptCount val="1"/>
                <c:pt idx="0">
                  <c:v>70030.890277777769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Trends'!$D$43</c:f>
              <c:numCache>
                <c:formatCode>#,##0</c:formatCode>
                <c:ptCount val="1"/>
                <c:pt idx="0">
                  <c:v>13553.880000000003</c:v>
                </c:pt>
              </c:numCache>
            </c:numRef>
          </c:val>
        </c:ser>
        <c:marker val="1"/>
        <c:axId val="74278400"/>
        <c:axId val="74279936"/>
      </c:lineChart>
      <c:catAx>
        <c:axId val="74278400"/>
        <c:scaling>
          <c:orientation val="minMax"/>
        </c:scaling>
        <c:axPos val="b"/>
        <c:numFmt formatCode="0" sourceLinked="1"/>
        <c:majorTickMark val="none"/>
        <c:tickLblPos val="nextTo"/>
        <c:crossAx val="74279936"/>
        <c:crosses val="autoZero"/>
        <c:auto val="1"/>
        <c:lblAlgn val="ctr"/>
        <c:lblOffset val="100"/>
      </c:catAx>
      <c:valAx>
        <c:axId val="74279936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74278400"/>
        <c:crosses val="autoZero"/>
        <c:crossBetween val="between"/>
      </c:valAx>
    </c:plotArea>
    <c:plotVisOnly val="1"/>
  </c:chart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yellowtail snapper</a:t>
            </a:r>
            <a:endParaRPr lang="en-US" baseline="0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Trends'!$A$7</c:f>
              <c:strCache>
                <c:ptCount val="1"/>
                <c:pt idx="0">
                  <c:v>yellowtail snapper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Trends'!$J$7:$AJ$7</c:f>
              <c:numCache>
                <c:formatCode>#,##0</c:formatCode>
                <c:ptCount val="27"/>
                <c:pt idx="0">
                  <c:v>516854.44000000006</c:v>
                </c:pt>
                <c:pt idx="1">
                  <c:v>632124.23</c:v>
                </c:pt>
                <c:pt idx="2">
                  <c:v>509042.56</c:v>
                </c:pt>
                <c:pt idx="3">
                  <c:v>340866.54000000004</c:v>
                </c:pt>
                <c:pt idx="4">
                  <c:v>768774.08000000007</c:v>
                </c:pt>
                <c:pt idx="5">
                  <c:v>1500554.73</c:v>
                </c:pt>
                <c:pt idx="6">
                  <c:v>1657811.04</c:v>
                </c:pt>
                <c:pt idx="7">
                  <c:v>2068391.07</c:v>
                </c:pt>
                <c:pt idx="8">
                  <c:v>2089391.77</c:v>
                </c:pt>
                <c:pt idx="9">
                  <c:v>2133442.59</c:v>
                </c:pt>
                <c:pt idx="10">
                  <c:v>2259553.2800000003</c:v>
                </c:pt>
                <c:pt idx="11">
                  <c:v>2120052.2599999998</c:v>
                </c:pt>
                <c:pt idx="12">
                  <c:v>2986316.84</c:v>
                </c:pt>
                <c:pt idx="13">
                  <c:v>2550411.9</c:v>
                </c:pt>
                <c:pt idx="14">
                  <c:v>2075164.63</c:v>
                </c:pt>
                <c:pt idx="15">
                  <c:v>1659242.79</c:v>
                </c:pt>
                <c:pt idx="16">
                  <c:v>1820152.77</c:v>
                </c:pt>
                <c:pt idx="17">
                  <c:v>1734749.92</c:v>
                </c:pt>
                <c:pt idx="18">
                  <c:v>1966850.12</c:v>
                </c:pt>
                <c:pt idx="19">
                  <c:v>1824236.08</c:v>
                </c:pt>
                <c:pt idx="20">
                  <c:v>1585365.47</c:v>
                </c:pt>
                <c:pt idx="21">
                  <c:v>1535896.73</c:v>
                </c:pt>
                <c:pt idx="22">
                  <c:v>1557007.78</c:v>
                </c:pt>
                <c:pt idx="23">
                  <c:v>1768820.96</c:v>
                </c:pt>
                <c:pt idx="24">
                  <c:v>1720095.03</c:v>
                </c:pt>
                <c:pt idx="25">
                  <c:v>1582755.33</c:v>
                </c:pt>
                <c:pt idx="26">
                  <c:v>1391757.26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Trends'!$C$7</c:f>
              <c:numCache>
                <c:formatCode>#,##0</c:formatCode>
                <c:ptCount val="1"/>
                <c:pt idx="0">
                  <c:v>1232102.2833333332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Trends'!$D$7</c:f>
              <c:numCache>
                <c:formatCode>#,##0</c:formatCode>
                <c:ptCount val="1"/>
                <c:pt idx="0">
                  <c:v>1250065.1009999998</c:v>
                </c:pt>
              </c:numCache>
            </c:numRef>
          </c:val>
        </c:ser>
        <c:marker val="1"/>
        <c:axId val="138398720"/>
        <c:axId val="138609408"/>
      </c:lineChart>
      <c:catAx>
        <c:axId val="138398720"/>
        <c:scaling>
          <c:orientation val="minMax"/>
        </c:scaling>
        <c:axPos val="b"/>
        <c:numFmt formatCode="0" sourceLinked="1"/>
        <c:majorTickMark val="none"/>
        <c:tickLblPos val="nextTo"/>
        <c:crossAx val="138609408"/>
        <c:crosses val="autoZero"/>
        <c:auto val="1"/>
        <c:lblAlgn val="ctr"/>
        <c:lblOffset val="100"/>
      </c:catAx>
      <c:valAx>
        <c:axId val="138609408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38398720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jacks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Trends'!$A$44</c:f>
              <c:strCache>
                <c:ptCount val="1"/>
                <c:pt idx="0">
                  <c:v>jacks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Trends'!$J$44:$AJ$44</c:f>
              <c:numCache>
                <c:formatCode>#,##0</c:formatCode>
                <c:ptCount val="27"/>
                <c:pt idx="0">
                  <c:v>24939.45</c:v>
                </c:pt>
                <c:pt idx="1">
                  <c:v>135215.35999999999</c:v>
                </c:pt>
                <c:pt idx="2">
                  <c:v>2697.13</c:v>
                </c:pt>
                <c:pt idx="3">
                  <c:v>468.16</c:v>
                </c:pt>
                <c:pt idx="4">
                  <c:v>13735.09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93341</c:v>
                </c:pt>
                <c:pt idx="15">
                  <c:v>109841</c:v>
                </c:pt>
                <c:pt idx="16">
                  <c:v>87890.880000000005</c:v>
                </c:pt>
                <c:pt idx="17">
                  <c:v>74073</c:v>
                </c:pt>
                <c:pt idx="18">
                  <c:v>45848</c:v>
                </c:pt>
                <c:pt idx="19">
                  <c:v>24632</c:v>
                </c:pt>
                <c:pt idx="20">
                  <c:v>22500</c:v>
                </c:pt>
                <c:pt idx="21">
                  <c:v>27864</c:v>
                </c:pt>
                <c:pt idx="22">
                  <c:v>14578</c:v>
                </c:pt>
                <c:pt idx="23">
                  <c:v>22363</c:v>
                </c:pt>
                <c:pt idx="24">
                  <c:v>21098</c:v>
                </c:pt>
                <c:pt idx="25">
                  <c:v>20582</c:v>
                </c:pt>
                <c:pt idx="26">
                  <c:v>20504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Trends'!$D$44</c:f>
              <c:numCache>
                <c:formatCode>#,##0</c:formatCode>
                <c:ptCount val="1"/>
                <c:pt idx="0">
                  <c:v>22053.15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Trends'!$D$43</c:f>
              <c:numCache>
                <c:formatCode>#,##0</c:formatCode>
                <c:ptCount val="1"/>
                <c:pt idx="0">
                  <c:v>13553.880000000003</c:v>
                </c:pt>
              </c:numCache>
            </c:numRef>
          </c:val>
        </c:ser>
        <c:marker val="1"/>
        <c:axId val="137712000"/>
        <c:axId val="137713536"/>
      </c:lineChart>
      <c:catAx>
        <c:axId val="137712000"/>
        <c:scaling>
          <c:orientation val="minMax"/>
        </c:scaling>
        <c:axPos val="b"/>
        <c:numFmt formatCode="0" sourceLinked="1"/>
        <c:majorTickMark val="none"/>
        <c:tickLblPos val="nextTo"/>
        <c:crossAx val="137713536"/>
        <c:crosses val="autoZero"/>
        <c:auto val="1"/>
        <c:lblAlgn val="ctr"/>
        <c:lblOffset val="100"/>
      </c:catAx>
      <c:valAx>
        <c:axId val="137713536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37712000"/>
        <c:crosses val="autoZero"/>
        <c:crossBetween val="between"/>
      </c:valAx>
    </c:plotArea>
    <c:plotVisOnly val="1"/>
  </c:chart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yellowedge</a:t>
            </a:r>
            <a:r>
              <a:rPr lang="en-US" baseline="0"/>
              <a:t> grouper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Trends'!$A$45</c:f>
              <c:strCache>
                <c:ptCount val="1"/>
                <c:pt idx="0">
                  <c:v>yellowedge grouper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Trends'!$J$45:$AJ$45</c:f>
              <c:numCache>
                <c:formatCode>#,##0</c:formatCode>
                <c:ptCount val="27"/>
                <c:pt idx="0">
                  <c:v>2110.54</c:v>
                </c:pt>
                <c:pt idx="1">
                  <c:v>1320.99</c:v>
                </c:pt>
                <c:pt idx="2">
                  <c:v>3045.07</c:v>
                </c:pt>
                <c:pt idx="3">
                  <c:v>621.76</c:v>
                </c:pt>
                <c:pt idx="4">
                  <c:v>26.46</c:v>
                </c:pt>
                <c:pt idx="5">
                  <c:v>33386.69</c:v>
                </c:pt>
                <c:pt idx="6">
                  <c:v>33096.65</c:v>
                </c:pt>
                <c:pt idx="7">
                  <c:v>26743.25</c:v>
                </c:pt>
                <c:pt idx="8">
                  <c:v>20158.3</c:v>
                </c:pt>
                <c:pt idx="9">
                  <c:v>20720.39</c:v>
                </c:pt>
                <c:pt idx="10">
                  <c:v>34267.440000000002</c:v>
                </c:pt>
                <c:pt idx="11">
                  <c:v>48753.67</c:v>
                </c:pt>
                <c:pt idx="12">
                  <c:v>38313.75</c:v>
                </c:pt>
                <c:pt idx="13">
                  <c:v>30939.03</c:v>
                </c:pt>
                <c:pt idx="14">
                  <c:v>24194.959999999999</c:v>
                </c:pt>
                <c:pt idx="15">
                  <c:v>31297</c:v>
                </c:pt>
                <c:pt idx="16">
                  <c:v>26707.759999999998</c:v>
                </c:pt>
                <c:pt idx="17">
                  <c:v>21844.45</c:v>
                </c:pt>
                <c:pt idx="18">
                  <c:v>17680</c:v>
                </c:pt>
                <c:pt idx="19">
                  <c:v>45524.62</c:v>
                </c:pt>
                <c:pt idx="20">
                  <c:v>29876.799999999999</c:v>
                </c:pt>
                <c:pt idx="21">
                  <c:v>20444.09</c:v>
                </c:pt>
                <c:pt idx="22">
                  <c:v>16194.79</c:v>
                </c:pt>
                <c:pt idx="23">
                  <c:v>12792</c:v>
                </c:pt>
                <c:pt idx="24">
                  <c:v>49128.55</c:v>
                </c:pt>
                <c:pt idx="25">
                  <c:v>11649.44</c:v>
                </c:pt>
                <c:pt idx="26">
                  <c:v>19914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Trends'!$C$45</c:f>
              <c:numCache>
                <c:formatCode>#,##0</c:formatCode>
                <c:ptCount val="1"/>
                <c:pt idx="0">
                  <c:v>17243.123611111114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Trends'!$D$45</c:f>
              <c:numCache>
                <c:formatCode>#,##0</c:formatCode>
                <c:ptCount val="1"/>
                <c:pt idx="0">
                  <c:v>18378.655500000001</c:v>
                </c:pt>
              </c:numCache>
            </c:numRef>
          </c:val>
        </c:ser>
        <c:marker val="1"/>
        <c:axId val="137739264"/>
        <c:axId val="137757440"/>
      </c:lineChart>
      <c:catAx>
        <c:axId val="137739264"/>
        <c:scaling>
          <c:orientation val="minMax"/>
        </c:scaling>
        <c:axPos val="b"/>
        <c:numFmt formatCode="0" sourceLinked="1"/>
        <c:majorTickMark val="none"/>
        <c:tickLblPos val="nextTo"/>
        <c:crossAx val="137757440"/>
        <c:crosses val="autoZero"/>
        <c:auto val="1"/>
        <c:lblAlgn val="ctr"/>
        <c:lblOffset val="100"/>
      </c:catAx>
      <c:valAx>
        <c:axId val="137757440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37739264"/>
        <c:crosses val="autoZero"/>
        <c:crossBetween val="between"/>
      </c:valAx>
    </c:plotArea>
    <c:plotVisOnly val="1"/>
  </c:chart>
  <c:printSettings>
    <c:headerFooter/>
    <c:pageMargins b="0.75000000000000888" l="0.70000000000000062" r="0.70000000000000062" t="0.7500000000000088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lesser amberjack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Trends'!$A$46</c:f>
              <c:strCache>
                <c:ptCount val="1"/>
                <c:pt idx="0">
                  <c:v>lesser amberjack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Trends'!$J$46:$AJ$46</c:f>
              <c:numCache>
                <c:formatCode>#,##0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10.51</c:v>
                </c:pt>
                <c:pt idx="7">
                  <c:v>66.91</c:v>
                </c:pt>
                <c:pt idx="8">
                  <c:v>0</c:v>
                </c:pt>
                <c:pt idx="9">
                  <c:v>0</c:v>
                </c:pt>
                <c:pt idx="10">
                  <c:v>6505.71</c:v>
                </c:pt>
                <c:pt idx="11">
                  <c:v>15961.18</c:v>
                </c:pt>
                <c:pt idx="12">
                  <c:v>9396.9000000000015</c:v>
                </c:pt>
                <c:pt idx="13">
                  <c:v>6483</c:v>
                </c:pt>
                <c:pt idx="14">
                  <c:v>6327.12</c:v>
                </c:pt>
                <c:pt idx="15">
                  <c:v>8172.97</c:v>
                </c:pt>
                <c:pt idx="16">
                  <c:v>18376.77</c:v>
                </c:pt>
                <c:pt idx="17">
                  <c:v>9694.2900000000009</c:v>
                </c:pt>
                <c:pt idx="18">
                  <c:v>12699.63</c:v>
                </c:pt>
                <c:pt idx="19">
                  <c:v>9455.27</c:v>
                </c:pt>
                <c:pt idx="20">
                  <c:v>4480.1099999999997</c:v>
                </c:pt>
                <c:pt idx="21">
                  <c:v>4305.55</c:v>
                </c:pt>
                <c:pt idx="22">
                  <c:v>6238.72</c:v>
                </c:pt>
                <c:pt idx="23">
                  <c:v>4099.18</c:v>
                </c:pt>
                <c:pt idx="24">
                  <c:v>10647.51</c:v>
                </c:pt>
                <c:pt idx="25">
                  <c:v>6206.4</c:v>
                </c:pt>
                <c:pt idx="26">
                  <c:v>19377.099999999999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Trends'!$C$46</c:f>
              <c:numCache>
                <c:formatCode>#,##0</c:formatCode>
                <c:ptCount val="1"/>
                <c:pt idx="0">
                  <c:v>4402.9119444444459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Trends'!$D$46</c:f>
              <c:numCache>
                <c:formatCode>#,##0</c:formatCode>
                <c:ptCount val="1"/>
                <c:pt idx="0">
                  <c:v>6540.2820000000002</c:v>
                </c:pt>
              </c:numCache>
            </c:numRef>
          </c:val>
        </c:ser>
        <c:marker val="1"/>
        <c:axId val="137770880"/>
        <c:axId val="137772416"/>
      </c:lineChart>
      <c:catAx>
        <c:axId val="137770880"/>
        <c:scaling>
          <c:orientation val="minMax"/>
        </c:scaling>
        <c:axPos val="b"/>
        <c:numFmt formatCode="0" sourceLinked="1"/>
        <c:majorTickMark val="none"/>
        <c:tickLblPos val="nextTo"/>
        <c:crossAx val="137772416"/>
        <c:crosses val="autoZero"/>
        <c:auto val="1"/>
        <c:lblAlgn val="ctr"/>
        <c:lblOffset val="100"/>
      </c:catAx>
      <c:valAx>
        <c:axId val="137772416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37770880"/>
        <c:crosses val="autoZero"/>
        <c:crossBetween val="between"/>
      </c:valAx>
    </c:plotArea>
    <c:plotVisOnly val="1"/>
  </c:chart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dog snapper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Trends'!$A$47</c:f>
              <c:strCache>
                <c:ptCount val="1"/>
                <c:pt idx="0">
                  <c:v>dog snapper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Trends'!$J$47:$AJ$47</c:f>
              <c:numCache>
                <c:formatCode>#,##0</c:formatCode>
                <c:ptCount val="27"/>
                <c:pt idx="0">
                  <c:v>2159.44</c:v>
                </c:pt>
                <c:pt idx="1">
                  <c:v>15.28</c:v>
                </c:pt>
                <c:pt idx="2">
                  <c:v>12.13</c:v>
                </c:pt>
                <c:pt idx="3">
                  <c:v>3509.83</c:v>
                </c:pt>
                <c:pt idx="4">
                  <c:v>17.64</c:v>
                </c:pt>
                <c:pt idx="5">
                  <c:v>80.16</c:v>
                </c:pt>
                <c:pt idx="6">
                  <c:v>124.89</c:v>
                </c:pt>
                <c:pt idx="7">
                  <c:v>45.53</c:v>
                </c:pt>
                <c:pt idx="8">
                  <c:v>84.2</c:v>
                </c:pt>
                <c:pt idx="9">
                  <c:v>164.64</c:v>
                </c:pt>
                <c:pt idx="10">
                  <c:v>661.37</c:v>
                </c:pt>
                <c:pt idx="11">
                  <c:v>819.14</c:v>
                </c:pt>
                <c:pt idx="12">
                  <c:v>1046.3399999999999</c:v>
                </c:pt>
                <c:pt idx="13">
                  <c:v>767.77</c:v>
                </c:pt>
                <c:pt idx="14">
                  <c:v>1185.74</c:v>
                </c:pt>
                <c:pt idx="15">
                  <c:v>2355.79</c:v>
                </c:pt>
                <c:pt idx="16">
                  <c:v>1984.09</c:v>
                </c:pt>
                <c:pt idx="17">
                  <c:v>3164.79</c:v>
                </c:pt>
                <c:pt idx="18">
                  <c:v>1011.6800000000001</c:v>
                </c:pt>
                <c:pt idx="19">
                  <c:v>5220.0999999999995</c:v>
                </c:pt>
                <c:pt idx="20">
                  <c:v>2487.48</c:v>
                </c:pt>
                <c:pt idx="21">
                  <c:v>799.91</c:v>
                </c:pt>
                <c:pt idx="22">
                  <c:v>6792.38</c:v>
                </c:pt>
                <c:pt idx="23">
                  <c:v>7739.8700000000008</c:v>
                </c:pt>
                <c:pt idx="24">
                  <c:v>639.43000000000006</c:v>
                </c:pt>
                <c:pt idx="25">
                  <c:v>1268.05</c:v>
                </c:pt>
                <c:pt idx="26">
                  <c:v>16790.780000000002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Trends'!$C$47</c:f>
              <c:numCache>
                <c:formatCode>#,##0</c:formatCode>
                <c:ptCount val="1"/>
                <c:pt idx="0">
                  <c:v>1693.0125000000003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Trends'!$D$47</c:f>
              <c:numCache>
                <c:formatCode>#,##0</c:formatCode>
                <c:ptCount val="1"/>
                <c:pt idx="0">
                  <c:v>3443.5852500000001</c:v>
                </c:pt>
              </c:numCache>
            </c:numRef>
          </c:val>
        </c:ser>
        <c:marker val="1"/>
        <c:axId val="138494720"/>
        <c:axId val="138496256"/>
      </c:lineChart>
      <c:catAx>
        <c:axId val="138494720"/>
        <c:scaling>
          <c:orientation val="minMax"/>
        </c:scaling>
        <c:axPos val="b"/>
        <c:numFmt formatCode="0" sourceLinked="1"/>
        <c:majorTickMark val="none"/>
        <c:tickLblPos val="nextTo"/>
        <c:crossAx val="138496256"/>
        <c:crosses val="autoZero"/>
        <c:auto val="1"/>
        <c:lblAlgn val="ctr"/>
        <c:lblOffset val="100"/>
      </c:catAx>
      <c:valAx>
        <c:axId val="138496256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38494720"/>
        <c:crosses val="autoZero"/>
        <c:crossBetween val="between"/>
      </c:valAx>
    </c:plotArea>
    <c:plotVisOnly val="1"/>
  </c:chart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cubera snapper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Trends'!$A$48</c:f>
              <c:strCache>
                <c:ptCount val="1"/>
                <c:pt idx="0">
                  <c:v>cubera snapper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Trends'!$J$48:$AJ$48</c:f>
              <c:numCache>
                <c:formatCode>#,##0</c:formatCode>
                <c:ptCount val="27"/>
                <c:pt idx="0">
                  <c:v>165.34</c:v>
                </c:pt>
                <c:pt idx="1">
                  <c:v>1441.06</c:v>
                </c:pt>
                <c:pt idx="2">
                  <c:v>12605.779999999999</c:v>
                </c:pt>
                <c:pt idx="3">
                  <c:v>5415.17</c:v>
                </c:pt>
                <c:pt idx="4">
                  <c:v>11907.33</c:v>
                </c:pt>
                <c:pt idx="5">
                  <c:v>69295.600000000006</c:v>
                </c:pt>
                <c:pt idx="6">
                  <c:v>3058.99</c:v>
                </c:pt>
                <c:pt idx="7">
                  <c:v>9846.23</c:v>
                </c:pt>
                <c:pt idx="8">
                  <c:v>11300.34</c:v>
                </c:pt>
                <c:pt idx="9">
                  <c:v>9685.35</c:v>
                </c:pt>
                <c:pt idx="10">
                  <c:v>14143.77</c:v>
                </c:pt>
                <c:pt idx="11">
                  <c:v>11358.91</c:v>
                </c:pt>
                <c:pt idx="12">
                  <c:v>43957.350000000006</c:v>
                </c:pt>
                <c:pt idx="13">
                  <c:v>4202.58</c:v>
                </c:pt>
                <c:pt idx="14">
                  <c:v>14152.29</c:v>
                </c:pt>
                <c:pt idx="15">
                  <c:v>9479.880000000001</c:v>
                </c:pt>
                <c:pt idx="16">
                  <c:v>8986.74</c:v>
                </c:pt>
                <c:pt idx="17">
                  <c:v>13943.98</c:v>
                </c:pt>
                <c:pt idx="18">
                  <c:v>9650.7000000000007</c:v>
                </c:pt>
                <c:pt idx="19">
                  <c:v>13649.17</c:v>
                </c:pt>
                <c:pt idx="20">
                  <c:v>30389.109999999997</c:v>
                </c:pt>
                <c:pt idx="21">
                  <c:v>29963.940000000002</c:v>
                </c:pt>
                <c:pt idx="22">
                  <c:v>17163.059999999998</c:v>
                </c:pt>
                <c:pt idx="23">
                  <c:v>5112.3600000000006</c:v>
                </c:pt>
                <c:pt idx="24">
                  <c:v>5500.04</c:v>
                </c:pt>
                <c:pt idx="25">
                  <c:v>9424.5300000000007</c:v>
                </c:pt>
                <c:pt idx="26">
                  <c:v>16419.82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Trends'!$C$48</c:f>
              <c:numCache>
                <c:formatCode>#,##0</c:formatCode>
                <c:ptCount val="1"/>
                <c:pt idx="0">
                  <c:v>10894.983888888888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Trends'!$D$48</c:f>
              <c:numCache>
                <c:formatCode>#,##0</c:formatCode>
                <c:ptCount val="1"/>
                <c:pt idx="0">
                  <c:v>11341.253249999998</c:v>
                </c:pt>
              </c:numCache>
            </c:numRef>
          </c:val>
        </c:ser>
        <c:marker val="1"/>
        <c:axId val="138509696"/>
        <c:axId val="138527872"/>
      </c:lineChart>
      <c:catAx>
        <c:axId val="138509696"/>
        <c:scaling>
          <c:orientation val="minMax"/>
        </c:scaling>
        <c:axPos val="b"/>
        <c:numFmt formatCode="0" sourceLinked="1"/>
        <c:majorTickMark val="none"/>
        <c:tickLblPos val="nextTo"/>
        <c:crossAx val="138527872"/>
        <c:crosses val="autoZero"/>
        <c:auto val="1"/>
        <c:lblAlgn val="ctr"/>
        <c:lblOffset val="100"/>
      </c:catAx>
      <c:valAx>
        <c:axId val="138527872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38509696"/>
        <c:crosses val="autoZero"/>
        <c:crossBetween val="between"/>
      </c:valAx>
    </c:plotArea>
    <c:plotVisOnly val="1"/>
  </c:chart>
  <c:printSettings>
    <c:headerFooter/>
    <c:pageMargins b="0.75000000000000955" l="0.70000000000000062" r="0.70000000000000062" t="0.7500000000000095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graysby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Trends'!$A$49</c:f>
              <c:strCache>
                <c:ptCount val="1"/>
                <c:pt idx="0">
                  <c:v>graysby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Trends'!$J$49:$AJ$49</c:f>
              <c:numCache>
                <c:formatCode>#,##0</c:formatCode>
                <c:ptCount val="27"/>
                <c:pt idx="0">
                  <c:v>2300.4299999999998</c:v>
                </c:pt>
                <c:pt idx="1">
                  <c:v>12833.97</c:v>
                </c:pt>
                <c:pt idx="2">
                  <c:v>10286.36</c:v>
                </c:pt>
                <c:pt idx="3">
                  <c:v>2015.31</c:v>
                </c:pt>
                <c:pt idx="4">
                  <c:v>10884.38</c:v>
                </c:pt>
                <c:pt idx="5">
                  <c:v>676.11</c:v>
                </c:pt>
                <c:pt idx="6">
                  <c:v>361.97</c:v>
                </c:pt>
                <c:pt idx="7">
                  <c:v>520.51</c:v>
                </c:pt>
                <c:pt idx="8">
                  <c:v>524.17999999999995</c:v>
                </c:pt>
                <c:pt idx="9">
                  <c:v>912.28</c:v>
                </c:pt>
                <c:pt idx="10">
                  <c:v>7494.36</c:v>
                </c:pt>
                <c:pt idx="11">
                  <c:v>13489.81</c:v>
                </c:pt>
                <c:pt idx="12">
                  <c:v>18663.77</c:v>
                </c:pt>
                <c:pt idx="13">
                  <c:v>8828.33</c:v>
                </c:pt>
                <c:pt idx="14">
                  <c:v>4601.59</c:v>
                </c:pt>
                <c:pt idx="15">
                  <c:v>10834.51</c:v>
                </c:pt>
                <c:pt idx="16">
                  <c:v>8196.5400000000009</c:v>
                </c:pt>
                <c:pt idx="17">
                  <c:v>12010.810000000001</c:v>
                </c:pt>
                <c:pt idx="18">
                  <c:v>7779.27</c:v>
                </c:pt>
                <c:pt idx="19">
                  <c:v>4704.8600000000006</c:v>
                </c:pt>
                <c:pt idx="20">
                  <c:v>9569.81</c:v>
                </c:pt>
                <c:pt idx="21">
                  <c:v>14923.93</c:v>
                </c:pt>
                <c:pt idx="22">
                  <c:v>26813.040000000001</c:v>
                </c:pt>
                <c:pt idx="23">
                  <c:v>14996.94</c:v>
                </c:pt>
                <c:pt idx="24">
                  <c:v>23715.800000000003</c:v>
                </c:pt>
                <c:pt idx="25">
                  <c:v>19836.59</c:v>
                </c:pt>
                <c:pt idx="26">
                  <c:v>15566.32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Trends'!$C$49</c:f>
              <c:numCache>
                <c:formatCode>#,##0</c:formatCode>
                <c:ptCount val="1"/>
                <c:pt idx="0">
                  <c:v>7315.0494444444439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Trends'!$D$49</c:f>
              <c:numCache>
                <c:formatCode>#,##0</c:formatCode>
                <c:ptCount val="1"/>
                <c:pt idx="0">
                  <c:v>11243.802750000003</c:v>
                </c:pt>
              </c:numCache>
            </c:numRef>
          </c:val>
        </c:ser>
        <c:marker val="1"/>
        <c:axId val="137922816"/>
        <c:axId val="137924608"/>
      </c:lineChart>
      <c:catAx>
        <c:axId val="137922816"/>
        <c:scaling>
          <c:orientation val="minMax"/>
        </c:scaling>
        <c:axPos val="b"/>
        <c:numFmt formatCode="0" sourceLinked="1"/>
        <c:majorTickMark val="none"/>
        <c:tickLblPos val="nextTo"/>
        <c:crossAx val="137924608"/>
        <c:crosses val="autoZero"/>
        <c:auto val="1"/>
        <c:lblAlgn val="ctr"/>
        <c:lblOffset val="100"/>
      </c:catAx>
      <c:valAx>
        <c:axId val="137924608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37922816"/>
        <c:crosses val="autoZero"/>
        <c:crossBetween val="between"/>
      </c:valAx>
    </c:plotArea>
    <c:plotVisOnly val="1"/>
  </c:chart>
  <c:printSettings>
    <c:headerFooter/>
    <c:pageMargins b="0.75000000000000977" l="0.70000000000000062" r="0.70000000000000062" t="0.75000000000000977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silk snapper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Trends'!$A$50</c:f>
              <c:strCache>
                <c:ptCount val="1"/>
                <c:pt idx="0">
                  <c:v>silk snapper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Trends'!$J$50:$AJ$50</c:f>
              <c:numCache>
                <c:formatCode>#,##0</c:formatCode>
                <c:ptCount val="27"/>
                <c:pt idx="0">
                  <c:v>30300.73</c:v>
                </c:pt>
                <c:pt idx="1">
                  <c:v>6360.65</c:v>
                </c:pt>
                <c:pt idx="2">
                  <c:v>22511.41</c:v>
                </c:pt>
                <c:pt idx="3">
                  <c:v>7688.38</c:v>
                </c:pt>
                <c:pt idx="4">
                  <c:v>37493.68</c:v>
                </c:pt>
                <c:pt idx="5">
                  <c:v>26561.620000000003</c:v>
                </c:pt>
                <c:pt idx="6">
                  <c:v>37964.120000000003</c:v>
                </c:pt>
                <c:pt idx="7">
                  <c:v>26109.739999999998</c:v>
                </c:pt>
                <c:pt idx="8">
                  <c:v>20234.309999999998</c:v>
                </c:pt>
                <c:pt idx="9">
                  <c:v>39692.85</c:v>
                </c:pt>
                <c:pt idx="10">
                  <c:v>36856.31</c:v>
                </c:pt>
                <c:pt idx="11">
                  <c:v>38443.379999999997</c:v>
                </c:pt>
                <c:pt idx="12">
                  <c:v>40521.51</c:v>
                </c:pt>
                <c:pt idx="13">
                  <c:v>86391.84</c:v>
                </c:pt>
                <c:pt idx="14">
                  <c:v>22930.620000000003</c:v>
                </c:pt>
                <c:pt idx="15">
                  <c:v>21641.52</c:v>
                </c:pt>
                <c:pt idx="16">
                  <c:v>47240.35</c:v>
                </c:pt>
                <c:pt idx="17">
                  <c:v>13937.56</c:v>
                </c:pt>
                <c:pt idx="18">
                  <c:v>16425.04</c:v>
                </c:pt>
                <c:pt idx="19">
                  <c:v>36997.42</c:v>
                </c:pt>
                <c:pt idx="20">
                  <c:v>37553.379999999997</c:v>
                </c:pt>
                <c:pt idx="21">
                  <c:v>33585.040000000001</c:v>
                </c:pt>
                <c:pt idx="22">
                  <c:v>23755.09</c:v>
                </c:pt>
                <c:pt idx="23">
                  <c:v>32295.14</c:v>
                </c:pt>
                <c:pt idx="24">
                  <c:v>37330.35</c:v>
                </c:pt>
                <c:pt idx="25">
                  <c:v>20058.310000000001</c:v>
                </c:pt>
                <c:pt idx="26">
                  <c:v>13442.56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Trends'!$C$50</c:f>
              <c:numCache>
                <c:formatCode>#,##0</c:formatCode>
                <c:ptCount val="1"/>
                <c:pt idx="0">
                  <c:v>22620.080833333341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Trends'!$D$50</c:f>
              <c:numCache>
                <c:formatCode>#,##0</c:formatCode>
                <c:ptCount val="1"/>
                <c:pt idx="0">
                  <c:v>19903.491750000001</c:v>
                </c:pt>
              </c:numCache>
            </c:numRef>
          </c:val>
        </c:ser>
        <c:marker val="1"/>
        <c:axId val="138028160"/>
        <c:axId val="138029696"/>
      </c:lineChart>
      <c:catAx>
        <c:axId val="138028160"/>
        <c:scaling>
          <c:orientation val="minMax"/>
        </c:scaling>
        <c:axPos val="b"/>
        <c:numFmt formatCode="0" sourceLinked="1"/>
        <c:majorTickMark val="none"/>
        <c:tickLblPos val="nextTo"/>
        <c:crossAx val="138029696"/>
        <c:crosses val="autoZero"/>
        <c:auto val="1"/>
        <c:lblAlgn val="ctr"/>
        <c:lblOffset val="100"/>
      </c:catAx>
      <c:valAx>
        <c:axId val="138029696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38028160"/>
        <c:crosses val="autoZero"/>
        <c:crossBetween val="between"/>
      </c:valAx>
    </c:plotArea>
    <c:plotVisOnly val="1"/>
  </c:chart>
  <c:printSettings>
    <c:headerFooter/>
    <c:pageMargins b="0.75000000000000999" l="0.70000000000000062" r="0.70000000000000062" t="0.75000000000000999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sailors choice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Trends'!$A$51</c:f>
              <c:strCache>
                <c:ptCount val="1"/>
                <c:pt idx="0">
                  <c:v>sailors choice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Trends'!$J$51:$AJ$51</c:f>
              <c:numCache>
                <c:formatCode>#,##0</c:formatCode>
                <c:ptCount val="27"/>
                <c:pt idx="0">
                  <c:v>50576.93</c:v>
                </c:pt>
                <c:pt idx="1">
                  <c:v>230725.23</c:v>
                </c:pt>
                <c:pt idx="2">
                  <c:v>135202.25999999998</c:v>
                </c:pt>
                <c:pt idx="3">
                  <c:v>27877.59</c:v>
                </c:pt>
                <c:pt idx="4">
                  <c:v>94490.01</c:v>
                </c:pt>
                <c:pt idx="5">
                  <c:v>2334.52</c:v>
                </c:pt>
                <c:pt idx="6">
                  <c:v>33762.629999999997</c:v>
                </c:pt>
                <c:pt idx="7">
                  <c:v>76484.009999999995</c:v>
                </c:pt>
                <c:pt idx="8">
                  <c:v>46965.109999999993</c:v>
                </c:pt>
                <c:pt idx="9">
                  <c:v>12545.64</c:v>
                </c:pt>
                <c:pt idx="10">
                  <c:v>22828.91</c:v>
                </c:pt>
                <c:pt idx="11">
                  <c:v>940.25</c:v>
                </c:pt>
                <c:pt idx="12">
                  <c:v>12604.24</c:v>
                </c:pt>
                <c:pt idx="13">
                  <c:v>8789.57</c:v>
                </c:pt>
                <c:pt idx="14">
                  <c:v>2336.64</c:v>
                </c:pt>
                <c:pt idx="15">
                  <c:v>6009.1500000000005</c:v>
                </c:pt>
                <c:pt idx="16">
                  <c:v>7764.79</c:v>
                </c:pt>
                <c:pt idx="17">
                  <c:v>22804.38</c:v>
                </c:pt>
                <c:pt idx="18">
                  <c:v>15623.3</c:v>
                </c:pt>
                <c:pt idx="19">
                  <c:v>11003.06</c:v>
                </c:pt>
                <c:pt idx="20">
                  <c:v>5906.65</c:v>
                </c:pt>
                <c:pt idx="21">
                  <c:v>14994.11</c:v>
                </c:pt>
                <c:pt idx="22">
                  <c:v>787.01</c:v>
                </c:pt>
                <c:pt idx="23">
                  <c:v>12600.43</c:v>
                </c:pt>
                <c:pt idx="24">
                  <c:v>36830.410000000003</c:v>
                </c:pt>
                <c:pt idx="25">
                  <c:v>1544.9</c:v>
                </c:pt>
                <c:pt idx="26">
                  <c:v>11553.43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Trends'!$C$51</c:f>
              <c:numCache>
                <c:formatCode>#,##0</c:formatCode>
                <c:ptCount val="1"/>
                <c:pt idx="0">
                  <c:v>25163.476666666676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Trends'!$D$51</c:f>
              <c:numCache>
                <c:formatCode>#,##0</c:formatCode>
                <c:ptCount val="1"/>
                <c:pt idx="0">
                  <c:v>10023.576000000001</c:v>
                </c:pt>
              </c:numCache>
            </c:numRef>
          </c:val>
        </c:ser>
        <c:marker val="1"/>
        <c:axId val="138042752"/>
        <c:axId val="138048640"/>
      </c:lineChart>
      <c:catAx>
        <c:axId val="138042752"/>
        <c:scaling>
          <c:orientation val="minMax"/>
        </c:scaling>
        <c:axPos val="b"/>
        <c:numFmt formatCode="0" sourceLinked="1"/>
        <c:majorTickMark val="none"/>
        <c:tickLblPos val="nextTo"/>
        <c:crossAx val="138048640"/>
        <c:crosses val="autoZero"/>
        <c:auto val="1"/>
        <c:lblAlgn val="ctr"/>
        <c:lblOffset val="100"/>
      </c:catAx>
      <c:valAx>
        <c:axId val="138048640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38042752"/>
        <c:crosses val="autoZero"/>
        <c:crossBetween val="between"/>
      </c:valAx>
    </c:plotArea>
    <c:plotVisOnly val="1"/>
  </c:chart>
  <c:printSettings>
    <c:headerFooter/>
    <c:pageMargins b="0.75000000000001021" l="0.70000000000000062" r="0.70000000000000062" t="0.75000000000001021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yellowmouth</a:t>
            </a:r>
            <a:r>
              <a:rPr lang="en-US" baseline="0"/>
              <a:t> grouper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Trends'!$A$52</c:f>
              <c:strCache>
                <c:ptCount val="1"/>
                <c:pt idx="0">
                  <c:v>yellowmouth grouper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Trends'!$J$52:$AJ$52</c:f>
              <c:numCache>
                <c:formatCode>#,##0</c:formatCode>
                <c:ptCount val="27"/>
                <c:pt idx="0">
                  <c:v>49.07</c:v>
                </c:pt>
                <c:pt idx="1">
                  <c:v>1922.49</c:v>
                </c:pt>
                <c:pt idx="2">
                  <c:v>4800.76</c:v>
                </c:pt>
                <c:pt idx="3">
                  <c:v>652.29</c:v>
                </c:pt>
                <c:pt idx="4">
                  <c:v>11371.4</c:v>
                </c:pt>
                <c:pt idx="5">
                  <c:v>213.66</c:v>
                </c:pt>
                <c:pt idx="6">
                  <c:v>262.41000000000003</c:v>
                </c:pt>
                <c:pt idx="7">
                  <c:v>454.84</c:v>
                </c:pt>
                <c:pt idx="8">
                  <c:v>536.49</c:v>
                </c:pt>
                <c:pt idx="9">
                  <c:v>1021.23</c:v>
                </c:pt>
                <c:pt idx="10">
                  <c:v>786.18000000000006</c:v>
                </c:pt>
                <c:pt idx="11">
                  <c:v>3312.23</c:v>
                </c:pt>
                <c:pt idx="12">
                  <c:v>377.14</c:v>
                </c:pt>
                <c:pt idx="13">
                  <c:v>861.18</c:v>
                </c:pt>
                <c:pt idx="14">
                  <c:v>666.72</c:v>
                </c:pt>
                <c:pt idx="15">
                  <c:v>409.3</c:v>
                </c:pt>
                <c:pt idx="16">
                  <c:v>489.35</c:v>
                </c:pt>
                <c:pt idx="17">
                  <c:v>1153.6799999999998</c:v>
                </c:pt>
                <c:pt idx="18">
                  <c:v>1126.8</c:v>
                </c:pt>
                <c:pt idx="19">
                  <c:v>498.21</c:v>
                </c:pt>
                <c:pt idx="20">
                  <c:v>312.2</c:v>
                </c:pt>
                <c:pt idx="21">
                  <c:v>265.39</c:v>
                </c:pt>
                <c:pt idx="22">
                  <c:v>1322.54</c:v>
                </c:pt>
                <c:pt idx="23">
                  <c:v>4202.87</c:v>
                </c:pt>
                <c:pt idx="24">
                  <c:v>5418.78</c:v>
                </c:pt>
                <c:pt idx="25">
                  <c:v>1104.78</c:v>
                </c:pt>
                <c:pt idx="26">
                  <c:v>11009.78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Trends'!$C$52</c:f>
              <c:numCache>
                <c:formatCode>#,##0</c:formatCode>
                <c:ptCount val="1"/>
                <c:pt idx="0">
                  <c:v>1516.7158333333332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Trends'!$D$52</c:f>
              <c:numCache>
                <c:formatCode>#,##0</c:formatCode>
                <c:ptCount val="1"/>
                <c:pt idx="0">
                  <c:v>1981.1272499999998</c:v>
                </c:pt>
              </c:numCache>
            </c:numRef>
          </c:val>
        </c:ser>
        <c:marker val="1"/>
        <c:axId val="141449472"/>
        <c:axId val="141463552"/>
      </c:lineChart>
      <c:catAx>
        <c:axId val="141449472"/>
        <c:scaling>
          <c:orientation val="minMax"/>
        </c:scaling>
        <c:axPos val="b"/>
        <c:numFmt formatCode="0" sourceLinked="1"/>
        <c:majorTickMark val="none"/>
        <c:tickLblPos val="nextTo"/>
        <c:crossAx val="141463552"/>
        <c:crosses val="autoZero"/>
        <c:auto val="1"/>
        <c:lblAlgn val="ctr"/>
        <c:lblOffset val="100"/>
      </c:catAx>
      <c:valAx>
        <c:axId val="141463552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1449472"/>
        <c:crosses val="autoZero"/>
        <c:crossBetween val="between"/>
      </c:valAx>
    </c:plotArea>
    <c:plotVisOnly val="1"/>
  </c:chart>
  <c:printSettings>
    <c:headerFooter/>
    <c:pageMargins b="0.75000000000001044" l="0.70000000000000062" r="0.70000000000000062" t="0.75000000000001044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yellowfin</a:t>
            </a:r>
            <a:r>
              <a:rPr lang="en-US" baseline="0"/>
              <a:t> grouper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Trends'!$A$53</c:f>
              <c:strCache>
                <c:ptCount val="1"/>
                <c:pt idx="0">
                  <c:v>yellowfin grouper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Trends'!$V$53:$AJ$53</c:f>
              <c:numCache>
                <c:formatCode>#,##0</c:formatCode>
                <c:ptCount val="15"/>
                <c:pt idx="0">
                  <c:v>3784.66</c:v>
                </c:pt>
                <c:pt idx="1">
                  <c:v>4540.8599999999997</c:v>
                </c:pt>
                <c:pt idx="2">
                  <c:v>5439.54</c:v>
                </c:pt>
                <c:pt idx="3">
                  <c:v>12871.01</c:v>
                </c:pt>
                <c:pt idx="4">
                  <c:v>4125.87</c:v>
                </c:pt>
                <c:pt idx="5">
                  <c:v>1561.23</c:v>
                </c:pt>
                <c:pt idx="6">
                  <c:v>3682.1</c:v>
                </c:pt>
                <c:pt idx="7">
                  <c:v>2922</c:v>
                </c:pt>
                <c:pt idx="8">
                  <c:v>3492.19</c:v>
                </c:pt>
                <c:pt idx="9">
                  <c:v>5949.82</c:v>
                </c:pt>
                <c:pt idx="10">
                  <c:v>5325.42</c:v>
                </c:pt>
                <c:pt idx="11">
                  <c:v>9234.4699999999993</c:v>
                </c:pt>
                <c:pt idx="12">
                  <c:v>3807.04</c:v>
                </c:pt>
                <c:pt idx="13">
                  <c:v>43484.299999999996</c:v>
                </c:pt>
                <c:pt idx="14">
                  <c:v>8546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Trends'!$C$53</c:f>
              <c:numCache>
                <c:formatCode>#,##0</c:formatCode>
                <c:ptCount val="1"/>
                <c:pt idx="0">
                  <c:v>6237.7336111111126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Trends'!$D$53</c:f>
              <c:numCache>
                <c:formatCode>#,##0</c:formatCode>
                <c:ptCount val="1"/>
                <c:pt idx="0">
                  <c:v>6600.3427499999998</c:v>
                </c:pt>
              </c:numCache>
            </c:numRef>
          </c:val>
        </c:ser>
        <c:marker val="1"/>
        <c:axId val="138544256"/>
        <c:axId val="138545792"/>
      </c:lineChart>
      <c:catAx>
        <c:axId val="138544256"/>
        <c:scaling>
          <c:orientation val="minMax"/>
        </c:scaling>
        <c:axPos val="b"/>
        <c:numFmt formatCode="0" sourceLinked="1"/>
        <c:majorTickMark val="none"/>
        <c:tickLblPos val="nextTo"/>
        <c:crossAx val="138545792"/>
        <c:crosses val="autoZero"/>
        <c:auto val="1"/>
        <c:lblAlgn val="ctr"/>
        <c:lblOffset val="100"/>
      </c:catAx>
      <c:valAx>
        <c:axId val="138545792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38544256"/>
        <c:crosses val="autoZero"/>
        <c:crossBetween val="between"/>
      </c:valAx>
    </c:plotArea>
    <c:plotVisOnly val="1"/>
  </c:chart>
  <c:printSettings>
    <c:headerFooter/>
    <c:pageMargins b="0.75000000000001066" l="0.70000000000000062" r="0.70000000000000062" t="0.750000000000010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gag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Trends'!$A$8</c:f>
              <c:strCache>
                <c:ptCount val="1"/>
                <c:pt idx="0">
                  <c:v>gag grouper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Trends'!$J$8:$AJ$8</c:f>
              <c:numCache>
                <c:formatCode>#,##0</c:formatCode>
                <c:ptCount val="27"/>
                <c:pt idx="0">
                  <c:v>233366.30000000002</c:v>
                </c:pt>
                <c:pt idx="1">
                  <c:v>130966.3</c:v>
                </c:pt>
                <c:pt idx="2">
                  <c:v>223250.39</c:v>
                </c:pt>
                <c:pt idx="3">
                  <c:v>612559.77</c:v>
                </c:pt>
                <c:pt idx="4">
                  <c:v>318888.06</c:v>
                </c:pt>
                <c:pt idx="5">
                  <c:v>1006126.5900000001</c:v>
                </c:pt>
                <c:pt idx="6">
                  <c:v>1579526.08</c:v>
                </c:pt>
                <c:pt idx="7">
                  <c:v>1029839.99</c:v>
                </c:pt>
                <c:pt idx="8">
                  <c:v>1598869.28</c:v>
                </c:pt>
                <c:pt idx="9">
                  <c:v>1306961.3400000001</c:v>
                </c:pt>
                <c:pt idx="10">
                  <c:v>1124663.29</c:v>
                </c:pt>
                <c:pt idx="11">
                  <c:v>1438144.28</c:v>
                </c:pt>
                <c:pt idx="12">
                  <c:v>1554187.29</c:v>
                </c:pt>
                <c:pt idx="13">
                  <c:v>1643150.04</c:v>
                </c:pt>
                <c:pt idx="14">
                  <c:v>1458447.6099999999</c:v>
                </c:pt>
                <c:pt idx="15">
                  <c:v>1346890.63</c:v>
                </c:pt>
                <c:pt idx="16">
                  <c:v>1126457.46</c:v>
                </c:pt>
                <c:pt idx="17">
                  <c:v>1205518.17</c:v>
                </c:pt>
                <c:pt idx="18">
                  <c:v>1428354.48</c:v>
                </c:pt>
                <c:pt idx="19">
                  <c:v>1097283.43</c:v>
                </c:pt>
                <c:pt idx="20">
                  <c:v>1387756.2</c:v>
                </c:pt>
                <c:pt idx="21">
                  <c:v>1055372.95</c:v>
                </c:pt>
                <c:pt idx="22">
                  <c:v>1382248.82</c:v>
                </c:pt>
                <c:pt idx="23">
                  <c:v>1281406.3500000001</c:v>
                </c:pt>
                <c:pt idx="24">
                  <c:v>1268379.27</c:v>
                </c:pt>
                <c:pt idx="25">
                  <c:v>1168562.53</c:v>
                </c:pt>
                <c:pt idx="26">
                  <c:v>1318215.3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Trends'!$C$8</c:f>
              <c:numCache>
                <c:formatCode>#,##0</c:formatCode>
                <c:ptCount val="1"/>
                <c:pt idx="0">
                  <c:v>842372.00555555546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Trends'!$D$8</c:f>
              <c:numCache>
                <c:formatCode>#,##0</c:formatCode>
                <c:ptCount val="1"/>
                <c:pt idx="0">
                  <c:v>944482.3125</c:v>
                </c:pt>
              </c:numCache>
            </c:numRef>
          </c:val>
        </c:ser>
        <c:marker val="1"/>
        <c:axId val="138639232"/>
        <c:axId val="138640768"/>
      </c:lineChart>
      <c:catAx>
        <c:axId val="138639232"/>
        <c:scaling>
          <c:orientation val="minMax"/>
        </c:scaling>
        <c:axPos val="b"/>
        <c:numFmt formatCode="0" sourceLinked="1"/>
        <c:majorTickMark val="none"/>
        <c:tickLblPos val="nextTo"/>
        <c:crossAx val="138640768"/>
        <c:crosses val="autoZero"/>
        <c:auto val="1"/>
        <c:lblAlgn val="ctr"/>
        <c:lblOffset val="100"/>
      </c:catAx>
      <c:valAx>
        <c:axId val="1386407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Yield</a:t>
                </a:r>
              </a:p>
            </c:rich>
          </c:tx>
        </c:title>
        <c:numFmt formatCode="#,##0" sourceLinked="1"/>
        <c:majorTickMark val="none"/>
        <c:tickLblPos val="nextTo"/>
        <c:crossAx val="138639232"/>
        <c:crosses val="autoZero"/>
        <c:crossBetween val="between"/>
      </c:valAx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yellow</a:t>
            </a:r>
            <a:r>
              <a:rPr lang="en-US" baseline="0"/>
              <a:t> jack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Trends'!$A$54</c:f>
              <c:strCache>
                <c:ptCount val="1"/>
                <c:pt idx="0">
                  <c:v>yellow jack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Trends'!$J$54:$AJ$54</c:f>
              <c:numCache>
                <c:formatCode>#,##0</c:formatCode>
                <c:ptCount val="27"/>
                <c:pt idx="0">
                  <c:v>120826.9</c:v>
                </c:pt>
                <c:pt idx="1">
                  <c:v>141672.48000000001</c:v>
                </c:pt>
                <c:pt idx="2">
                  <c:v>296723.74</c:v>
                </c:pt>
                <c:pt idx="3">
                  <c:v>4385.04</c:v>
                </c:pt>
                <c:pt idx="4">
                  <c:v>203.78</c:v>
                </c:pt>
                <c:pt idx="5">
                  <c:v>55.99</c:v>
                </c:pt>
                <c:pt idx="6">
                  <c:v>2955.59</c:v>
                </c:pt>
                <c:pt idx="7">
                  <c:v>54859.48</c:v>
                </c:pt>
                <c:pt idx="8">
                  <c:v>36229.4</c:v>
                </c:pt>
                <c:pt idx="9">
                  <c:v>130953.94</c:v>
                </c:pt>
                <c:pt idx="10">
                  <c:v>184.93</c:v>
                </c:pt>
                <c:pt idx="11">
                  <c:v>2892.22</c:v>
                </c:pt>
                <c:pt idx="12">
                  <c:v>18625.100000000002</c:v>
                </c:pt>
                <c:pt idx="13">
                  <c:v>17659.72</c:v>
                </c:pt>
                <c:pt idx="14">
                  <c:v>15638.27</c:v>
                </c:pt>
                <c:pt idx="15">
                  <c:v>7183.1399999999994</c:v>
                </c:pt>
                <c:pt idx="16">
                  <c:v>3645.88</c:v>
                </c:pt>
                <c:pt idx="17">
                  <c:v>1457.63</c:v>
                </c:pt>
                <c:pt idx="18">
                  <c:v>6850.15</c:v>
                </c:pt>
                <c:pt idx="19">
                  <c:v>7556.6200000000008</c:v>
                </c:pt>
                <c:pt idx="20">
                  <c:v>671.92000000000007</c:v>
                </c:pt>
                <c:pt idx="21">
                  <c:v>7150.52</c:v>
                </c:pt>
                <c:pt idx="22">
                  <c:v>6418.17</c:v>
                </c:pt>
                <c:pt idx="23">
                  <c:v>199.91</c:v>
                </c:pt>
                <c:pt idx="24">
                  <c:v>29660.29</c:v>
                </c:pt>
                <c:pt idx="25">
                  <c:v>11137.45</c:v>
                </c:pt>
                <c:pt idx="26">
                  <c:v>8145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Trends'!$C$54</c:f>
              <c:numCache>
                <c:formatCode>#,##0</c:formatCode>
                <c:ptCount val="1"/>
                <c:pt idx="0">
                  <c:v>25942.868333333339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Trends'!$D$54</c:f>
              <c:numCache>
                <c:formatCode>#,##0</c:formatCode>
                <c:ptCount val="1"/>
                <c:pt idx="0">
                  <c:v>5943.5745000000006</c:v>
                </c:pt>
              </c:numCache>
            </c:numRef>
          </c:val>
        </c:ser>
        <c:marker val="1"/>
        <c:axId val="138588160"/>
        <c:axId val="138589696"/>
      </c:lineChart>
      <c:catAx>
        <c:axId val="138588160"/>
        <c:scaling>
          <c:orientation val="minMax"/>
        </c:scaling>
        <c:axPos val="b"/>
        <c:numFmt formatCode="0" sourceLinked="1"/>
        <c:majorTickMark val="none"/>
        <c:tickLblPos val="nextTo"/>
        <c:crossAx val="138589696"/>
        <c:crosses val="autoZero"/>
        <c:auto val="1"/>
        <c:lblAlgn val="ctr"/>
        <c:lblOffset val="100"/>
      </c:catAx>
      <c:valAx>
        <c:axId val="138589696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38588160"/>
        <c:crosses val="autoZero"/>
        <c:crossBetween val="between"/>
      </c:valAx>
    </c:plotArea>
    <c:plotVisOnly val="1"/>
  </c:chart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bar jack</a:t>
            </a:r>
            <a:endParaRPr lang="en-US" baseline="0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Trends'!$A$55</c:f>
              <c:strCache>
                <c:ptCount val="1"/>
                <c:pt idx="0">
                  <c:v>bar jack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Trends'!$J$55:$AJ$55</c:f>
              <c:numCache>
                <c:formatCode>#,##0</c:formatCode>
                <c:ptCount val="27"/>
                <c:pt idx="0">
                  <c:v>764.81</c:v>
                </c:pt>
                <c:pt idx="1">
                  <c:v>29895.69</c:v>
                </c:pt>
                <c:pt idx="2">
                  <c:v>7114.8600000000006</c:v>
                </c:pt>
                <c:pt idx="3">
                  <c:v>600.51</c:v>
                </c:pt>
                <c:pt idx="4">
                  <c:v>21404.76</c:v>
                </c:pt>
                <c:pt idx="5">
                  <c:v>36586.36</c:v>
                </c:pt>
                <c:pt idx="6">
                  <c:v>12821.830000000002</c:v>
                </c:pt>
                <c:pt idx="7">
                  <c:v>2269.1400000000003</c:v>
                </c:pt>
                <c:pt idx="8">
                  <c:v>52847.259999999995</c:v>
                </c:pt>
                <c:pt idx="9">
                  <c:v>8175.19</c:v>
                </c:pt>
                <c:pt idx="10">
                  <c:v>2533.2199999999998</c:v>
                </c:pt>
                <c:pt idx="11">
                  <c:v>3461.84</c:v>
                </c:pt>
                <c:pt idx="12">
                  <c:v>11300.65</c:v>
                </c:pt>
                <c:pt idx="13">
                  <c:v>6412.6</c:v>
                </c:pt>
                <c:pt idx="14">
                  <c:v>5711.77</c:v>
                </c:pt>
                <c:pt idx="15">
                  <c:v>12364.789999999999</c:v>
                </c:pt>
                <c:pt idx="16">
                  <c:v>13338.49</c:v>
                </c:pt>
                <c:pt idx="17">
                  <c:v>13503.630000000001</c:v>
                </c:pt>
                <c:pt idx="18">
                  <c:v>6254.74</c:v>
                </c:pt>
                <c:pt idx="19">
                  <c:v>3342.95</c:v>
                </c:pt>
                <c:pt idx="20">
                  <c:v>22419.53</c:v>
                </c:pt>
                <c:pt idx="21">
                  <c:v>7800.57</c:v>
                </c:pt>
                <c:pt idx="22">
                  <c:v>3869.2</c:v>
                </c:pt>
                <c:pt idx="23">
                  <c:v>7837.04</c:v>
                </c:pt>
                <c:pt idx="24">
                  <c:v>8675.2999999999993</c:v>
                </c:pt>
                <c:pt idx="25">
                  <c:v>5062.38</c:v>
                </c:pt>
                <c:pt idx="26">
                  <c:v>7159.67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Trends'!$C$55</c:f>
              <c:numCache>
                <c:formatCode>#,##0</c:formatCode>
                <c:ptCount val="1"/>
                <c:pt idx="0">
                  <c:v>8709.1327777777769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Trends'!$D$55</c:f>
              <c:numCache>
                <c:formatCode>#,##0</c:formatCode>
                <c:ptCount val="1"/>
                <c:pt idx="0">
                  <c:v>6444.3757500000002</c:v>
                </c:pt>
              </c:numCache>
            </c:numRef>
          </c:val>
        </c:ser>
        <c:marker val="1"/>
        <c:axId val="138812032"/>
        <c:axId val="138822016"/>
      </c:lineChart>
      <c:catAx>
        <c:axId val="138812032"/>
        <c:scaling>
          <c:orientation val="minMax"/>
        </c:scaling>
        <c:axPos val="b"/>
        <c:numFmt formatCode="0" sourceLinked="1"/>
        <c:majorTickMark val="none"/>
        <c:tickLblPos val="nextTo"/>
        <c:crossAx val="138822016"/>
        <c:crosses val="autoZero"/>
        <c:auto val="1"/>
        <c:lblAlgn val="ctr"/>
        <c:lblOffset val="100"/>
      </c:catAx>
      <c:valAx>
        <c:axId val="138822016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38812032"/>
        <c:crosses val="autoZero"/>
        <c:crossBetween val="between"/>
      </c:valAx>
    </c:plotArea>
    <c:plotVisOnly val="1"/>
  </c:chart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scups or porgies</a:t>
            </a:r>
            <a:endParaRPr lang="en-US" baseline="0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Trends'!$A$56</c:f>
              <c:strCache>
                <c:ptCount val="1"/>
                <c:pt idx="0">
                  <c:v>scups or porgies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Trends'!$J$56:$AJ$56</c:f>
              <c:numCache>
                <c:formatCode>#,##0</c:formatCode>
                <c:ptCount val="27"/>
                <c:pt idx="0">
                  <c:v>7139.34</c:v>
                </c:pt>
                <c:pt idx="1">
                  <c:v>56271.34</c:v>
                </c:pt>
                <c:pt idx="2">
                  <c:v>8470.16</c:v>
                </c:pt>
                <c:pt idx="3">
                  <c:v>22842.26</c:v>
                </c:pt>
                <c:pt idx="4">
                  <c:v>26059.65</c:v>
                </c:pt>
                <c:pt idx="5">
                  <c:v>287984</c:v>
                </c:pt>
                <c:pt idx="6">
                  <c:v>245302</c:v>
                </c:pt>
                <c:pt idx="7">
                  <c:v>292149.88</c:v>
                </c:pt>
                <c:pt idx="8">
                  <c:v>293040</c:v>
                </c:pt>
                <c:pt idx="9">
                  <c:v>486029</c:v>
                </c:pt>
                <c:pt idx="10">
                  <c:v>299567</c:v>
                </c:pt>
                <c:pt idx="11">
                  <c:v>338156</c:v>
                </c:pt>
                <c:pt idx="12">
                  <c:v>234621.38</c:v>
                </c:pt>
                <c:pt idx="13">
                  <c:v>368428</c:v>
                </c:pt>
                <c:pt idx="14">
                  <c:v>135431</c:v>
                </c:pt>
                <c:pt idx="15">
                  <c:v>100640.54</c:v>
                </c:pt>
                <c:pt idx="16">
                  <c:v>94542</c:v>
                </c:pt>
                <c:pt idx="17">
                  <c:v>45566</c:v>
                </c:pt>
                <c:pt idx="18">
                  <c:v>26907</c:v>
                </c:pt>
                <c:pt idx="19">
                  <c:v>17961</c:v>
                </c:pt>
                <c:pt idx="20">
                  <c:v>18936.27</c:v>
                </c:pt>
                <c:pt idx="21">
                  <c:v>26014.29</c:v>
                </c:pt>
                <c:pt idx="22">
                  <c:v>16998</c:v>
                </c:pt>
                <c:pt idx="23">
                  <c:v>21615</c:v>
                </c:pt>
                <c:pt idx="24">
                  <c:v>20960.07</c:v>
                </c:pt>
                <c:pt idx="25">
                  <c:v>14021.01</c:v>
                </c:pt>
                <c:pt idx="26">
                  <c:v>6987.77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Trends'!$C$56</c:f>
              <c:numCache>
                <c:formatCode>#,##0</c:formatCode>
                <c:ptCount val="1"/>
                <c:pt idx="0">
                  <c:v>97573.332222222205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Trends'!$D$56</c:f>
              <c:numCache>
                <c:formatCode>#,##0</c:formatCode>
                <c:ptCount val="1"/>
                <c:pt idx="0">
                  <c:v>16197.480749999999</c:v>
                </c:pt>
              </c:numCache>
            </c:numRef>
          </c:val>
        </c:ser>
        <c:marker val="1"/>
        <c:axId val="138860032"/>
        <c:axId val="138861568"/>
      </c:lineChart>
      <c:catAx>
        <c:axId val="138860032"/>
        <c:scaling>
          <c:orientation val="minMax"/>
        </c:scaling>
        <c:axPos val="b"/>
        <c:numFmt formatCode="0" sourceLinked="1"/>
        <c:majorTickMark val="none"/>
        <c:tickLblPos val="nextTo"/>
        <c:crossAx val="138861568"/>
        <c:crosses val="autoZero"/>
        <c:auto val="1"/>
        <c:lblAlgn val="ctr"/>
        <c:lblOffset val="100"/>
      </c:catAx>
      <c:valAx>
        <c:axId val="138861568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38860032"/>
        <c:crosses val="autoZero"/>
        <c:crossBetween val="between"/>
      </c:valAx>
    </c:plotArea>
    <c:plotVisOnly val="1"/>
  </c:chart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queen snapper</a:t>
            </a:r>
            <a:endParaRPr lang="en-US" baseline="0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Trends'!$A$57</c:f>
              <c:strCache>
                <c:ptCount val="1"/>
                <c:pt idx="0">
                  <c:v>queen snapper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Trends'!$J$57:$AJ$57</c:f>
              <c:numCache>
                <c:formatCode>#,##0</c:formatCode>
                <c:ptCount val="27"/>
                <c:pt idx="0">
                  <c:v>0</c:v>
                </c:pt>
                <c:pt idx="1">
                  <c:v>375.74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26848.77</c:v>
                </c:pt>
                <c:pt idx="9">
                  <c:v>32</c:v>
                </c:pt>
                <c:pt idx="10">
                  <c:v>140</c:v>
                </c:pt>
                <c:pt idx="11">
                  <c:v>61.99</c:v>
                </c:pt>
                <c:pt idx="12">
                  <c:v>2973.5</c:v>
                </c:pt>
                <c:pt idx="13">
                  <c:v>317</c:v>
                </c:pt>
                <c:pt idx="14">
                  <c:v>1600</c:v>
                </c:pt>
                <c:pt idx="15">
                  <c:v>7247.42</c:v>
                </c:pt>
                <c:pt idx="16">
                  <c:v>9913</c:v>
                </c:pt>
                <c:pt idx="17">
                  <c:v>1946</c:v>
                </c:pt>
                <c:pt idx="18">
                  <c:v>7372.44</c:v>
                </c:pt>
                <c:pt idx="19">
                  <c:v>14279</c:v>
                </c:pt>
                <c:pt idx="20">
                  <c:v>6220</c:v>
                </c:pt>
                <c:pt idx="21">
                  <c:v>5058</c:v>
                </c:pt>
                <c:pt idx="22">
                  <c:v>4362</c:v>
                </c:pt>
                <c:pt idx="23">
                  <c:v>3749</c:v>
                </c:pt>
                <c:pt idx="24">
                  <c:v>8617.7999999999993</c:v>
                </c:pt>
                <c:pt idx="25">
                  <c:v>3095</c:v>
                </c:pt>
                <c:pt idx="26">
                  <c:v>6652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Trends'!$C$57</c:f>
              <c:numCache>
                <c:formatCode>#,##0</c:formatCode>
                <c:ptCount val="1"/>
                <c:pt idx="0">
                  <c:v>3079.4627777777787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Trends'!$D$57</c:f>
              <c:numCache>
                <c:formatCode>#,##0</c:formatCode>
                <c:ptCount val="1"/>
                <c:pt idx="0">
                  <c:v>4601.3430000000008</c:v>
                </c:pt>
              </c:numCache>
            </c:numRef>
          </c:val>
        </c:ser>
        <c:marker val="1"/>
        <c:axId val="141542144"/>
        <c:axId val="141543680"/>
      </c:lineChart>
      <c:catAx>
        <c:axId val="141542144"/>
        <c:scaling>
          <c:orientation val="minMax"/>
        </c:scaling>
        <c:axPos val="b"/>
        <c:numFmt formatCode="0" sourceLinked="1"/>
        <c:majorTickMark val="none"/>
        <c:tickLblPos val="nextTo"/>
        <c:crossAx val="141543680"/>
        <c:crosses val="autoZero"/>
        <c:auto val="1"/>
        <c:lblAlgn val="ctr"/>
        <c:lblOffset val="100"/>
      </c:catAx>
      <c:valAx>
        <c:axId val="141543680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1542144"/>
        <c:crosses val="autoZero"/>
        <c:crossBetween val="between"/>
      </c:valAx>
    </c:plotArea>
    <c:plotVisOnly val="1"/>
  </c:chart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bank sea bass</a:t>
            </a:r>
            <a:endParaRPr lang="en-US" baseline="0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Trends'!$A$58</c:f>
              <c:strCache>
                <c:ptCount val="1"/>
                <c:pt idx="0">
                  <c:v>bank sea bass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Trends'!$J$58:$AJ$58</c:f>
              <c:numCache>
                <c:formatCode>#,##0</c:formatCode>
                <c:ptCount val="27"/>
                <c:pt idx="0">
                  <c:v>389.78999999999996</c:v>
                </c:pt>
                <c:pt idx="1">
                  <c:v>11077.32</c:v>
                </c:pt>
                <c:pt idx="2">
                  <c:v>5264.37</c:v>
                </c:pt>
                <c:pt idx="3">
                  <c:v>11787.91</c:v>
                </c:pt>
                <c:pt idx="4">
                  <c:v>412.62</c:v>
                </c:pt>
                <c:pt idx="5">
                  <c:v>7618.24</c:v>
                </c:pt>
                <c:pt idx="6">
                  <c:v>17729.59</c:v>
                </c:pt>
                <c:pt idx="7">
                  <c:v>31543.75</c:v>
                </c:pt>
                <c:pt idx="8">
                  <c:v>26175.75</c:v>
                </c:pt>
                <c:pt idx="9">
                  <c:v>21669.54</c:v>
                </c:pt>
                <c:pt idx="10">
                  <c:v>20840.669999999998</c:v>
                </c:pt>
                <c:pt idx="11">
                  <c:v>14323.25</c:v>
                </c:pt>
                <c:pt idx="12">
                  <c:v>12425.7</c:v>
                </c:pt>
                <c:pt idx="13">
                  <c:v>15723.34</c:v>
                </c:pt>
                <c:pt idx="14">
                  <c:v>37868.36</c:v>
                </c:pt>
                <c:pt idx="15">
                  <c:v>14383.27</c:v>
                </c:pt>
                <c:pt idx="16">
                  <c:v>18777.04</c:v>
                </c:pt>
                <c:pt idx="17">
                  <c:v>8536.5499999999993</c:v>
                </c:pt>
                <c:pt idx="18">
                  <c:v>6008.93</c:v>
                </c:pt>
                <c:pt idx="19">
                  <c:v>5952.11</c:v>
                </c:pt>
                <c:pt idx="20">
                  <c:v>4922.62</c:v>
                </c:pt>
                <c:pt idx="21">
                  <c:v>3970.12</c:v>
                </c:pt>
                <c:pt idx="22">
                  <c:v>5521.1</c:v>
                </c:pt>
                <c:pt idx="23">
                  <c:v>7112.9400000000005</c:v>
                </c:pt>
                <c:pt idx="24">
                  <c:v>8741.9</c:v>
                </c:pt>
                <c:pt idx="25">
                  <c:v>12194.64</c:v>
                </c:pt>
                <c:pt idx="26">
                  <c:v>6142.88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Trends'!$C$58</c:f>
              <c:numCache>
                <c:formatCode>#,##0</c:formatCode>
                <c:ptCount val="1"/>
                <c:pt idx="0">
                  <c:v>9364.2861111111106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Trends'!$D$58</c:f>
              <c:numCache>
                <c:formatCode>#,##0</c:formatCode>
                <c:ptCount val="1"/>
                <c:pt idx="0">
                  <c:v>5182.7842500000006</c:v>
                </c:pt>
              </c:numCache>
            </c:numRef>
          </c:val>
        </c:ser>
        <c:marker val="1"/>
        <c:axId val="141892992"/>
        <c:axId val="141907072"/>
      </c:lineChart>
      <c:catAx>
        <c:axId val="141892992"/>
        <c:scaling>
          <c:orientation val="minMax"/>
        </c:scaling>
        <c:axPos val="b"/>
        <c:numFmt formatCode="0" sourceLinked="1"/>
        <c:majorTickMark val="none"/>
        <c:tickLblPos val="nextTo"/>
        <c:crossAx val="141907072"/>
        <c:crosses val="autoZero"/>
        <c:auto val="1"/>
        <c:lblAlgn val="ctr"/>
        <c:lblOffset val="100"/>
      </c:catAx>
      <c:valAx>
        <c:axId val="141907072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1892992"/>
        <c:crosses val="autoZero"/>
        <c:crossBetween val="between"/>
      </c:valAx>
    </c:plotArea>
    <c:plotVisOnly val="1"/>
  </c:chart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queen triggerfish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Trends'!$A$59</c:f>
              <c:strCache>
                <c:ptCount val="1"/>
                <c:pt idx="0">
                  <c:v>queen triggerfish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Trends'!$J$59:$AJ$59</c:f>
              <c:numCache>
                <c:formatCode>#,##0</c:formatCode>
                <c:ptCount val="27"/>
                <c:pt idx="0">
                  <c:v>6600.57</c:v>
                </c:pt>
                <c:pt idx="1">
                  <c:v>41075.54</c:v>
                </c:pt>
                <c:pt idx="2">
                  <c:v>9176.619999999999</c:v>
                </c:pt>
                <c:pt idx="3">
                  <c:v>12494.41</c:v>
                </c:pt>
                <c:pt idx="4">
                  <c:v>252933.08000000002</c:v>
                </c:pt>
                <c:pt idx="5">
                  <c:v>4909.43</c:v>
                </c:pt>
                <c:pt idx="6">
                  <c:v>4112.99</c:v>
                </c:pt>
                <c:pt idx="7">
                  <c:v>10195.14</c:v>
                </c:pt>
                <c:pt idx="8">
                  <c:v>21173.379999999997</c:v>
                </c:pt>
                <c:pt idx="9">
                  <c:v>10010.869999999999</c:v>
                </c:pt>
                <c:pt idx="10">
                  <c:v>2864.48</c:v>
                </c:pt>
                <c:pt idx="11">
                  <c:v>10796.869999999999</c:v>
                </c:pt>
                <c:pt idx="12">
                  <c:v>12817.79</c:v>
                </c:pt>
                <c:pt idx="13">
                  <c:v>6069.2300000000005</c:v>
                </c:pt>
                <c:pt idx="14">
                  <c:v>11991.67</c:v>
                </c:pt>
                <c:pt idx="15">
                  <c:v>10453.61</c:v>
                </c:pt>
                <c:pt idx="16">
                  <c:v>15870.12</c:v>
                </c:pt>
                <c:pt idx="17">
                  <c:v>14443.48</c:v>
                </c:pt>
                <c:pt idx="18">
                  <c:v>16445.89</c:v>
                </c:pt>
                <c:pt idx="19">
                  <c:v>8027.73</c:v>
                </c:pt>
                <c:pt idx="20">
                  <c:v>4597.95</c:v>
                </c:pt>
                <c:pt idx="21">
                  <c:v>7126.33</c:v>
                </c:pt>
                <c:pt idx="22">
                  <c:v>4591.6100000000006</c:v>
                </c:pt>
                <c:pt idx="23">
                  <c:v>7925.1100000000006</c:v>
                </c:pt>
                <c:pt idx="24">
                  <c:v>1231.18</c:v>
                </c:pt>
                <c:pt idx="25">
                  <c:v>1265.9000000000001</c:v>
                </c:pt>
                <c:pt idx="26">
                  <c:v>5089.0499999999993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Trends'!$C$59</c:f>
              <c:numCache>
                <c:formatCode>#,##0</c:formatCode>
                <c:ptCount val="1"/>
                <c:pt idx="0">
                  <c:v>14285.834166666664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Trends'!$D$59</c:f>
              <c:numCache>
                <c:formatCode>#,##0</c:formatCode>
                <c:ptCount val="1"/>
                <c:pt idx="0">
                  <c:v>5305.8172500000001</c:v>
                </c:pt>
              </c:numCache>
            </c:numRef>
          </c:val>
        </c:ser>
        <c:marker val="1"/>
        <c:axId val="141932800"/>
        <c:axId val="141946880"/>
      </c:lineChart>
      <c:catAx>
        <c:axId val="141932800"/>
        <c:scaling>
          <c:orientation val="minMax"/>
        </c:scaling>
        <c:axPos val="b"/>
        <c:numFmt formatCode="0" sourceLinked="1"/>
        <c:majorTickMark val="none"/>
        <c:tickLblPos val="nextTo"/>
        <c:crossAx val="141946880"/>
        <c:crosses val="autoZero"/>
        <c:auto val="1"/>
        <c:lblAlgn val="ctr"/>
        <c:lblOffset val="100"/>
      </c:catAx>
      <c:valAx>
        <c:axId val="141946880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1932800"/>
        <c:crosses val="autoZero"/>
        <c:crossBetween val="between"/>
      </c:valAx>
    </c:plotArea>
    <c:plotVisOnly val="1"/>
  </c:chart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misty grouper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Trends'!$A$60</c:f>
              <c:strCache>
                <c:ptCount val="1"/>
                <c:pt idx="0">
                  <c:v>misty grouper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Trends'!$J$60:$AJ$60</c:f>
              <c:numCache>
                <c:formatCode>#,##0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8.82</c:v>
                </c:pt>
                <c:pt idx="6">
                  <c:v>30243.919999999998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224</c:v>
                </c:pt>
                <c:pt idx="11">
                  <c:v>0</c:v>
                </c:pt>
                <c:pt idx="12">
                  <c:v>284.02</c:v>
                </c:pt>
                <c:pt idx="13">
                  <c:v>677</c:v>
                </c:pt>
                <c:pt idx="14">
                  <c:v>548</c:v>
                </c:pt>
                <c:pt idx="15">
                  <c:v>940.99</c:v>
                </c:pt>
                <c:pt idx="16">
                  <c:v>2229</c:v>
                </c:pt>
                <c:pt idx="17">
                  <c:v>504.02</c:v>
                </c:pt>
                <c:pt idx="18">
                  <c:v>2360</c:v>
                </c:pt>
                <c:pt idx="19">
                  <c:v>1457</c:v>
                </c:pt>
                <c:pt idx="20">
                  <c:v>2495</c:v>
                </c:pt>
                <c:pt idx="21">
                  <c:v>1932</c:v>
                </c:pt>
                <c:pt idx="22">
                  <c:v>1960</c:v>
                </c:pt>
                <c:pt idx="23">
                  <c:v>2863</c:v>
                </c:pt>
                <c:pt idx="24">
                  <c:v>651</c:v>
                </c:pt>
                <c:pt idx="25">
                  <c:v>367</c:v>
                </c:pt>
                <c:pt idx="26">
                  <c:v>4028.83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Trends'!$C$60</c:f>
              <c:numCache>
                <c:formatCode>#,##0</c:formatCode>
                <c:ptCount val="1"/>
                <c:pt idx="0">
                  <c:v>1493.711111111111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Trends'!$D$60</c:f>
              <c:numCache>
                <c:formatCode>#,##0</c:formatCode>
                <c:ptCount val="1"/>
                <c:pt idx="0">
                  <c:v>1396.3387499999999</c:v>
                </c:pt>
              </c:numCache>
            </c:numRef>
          </c:val>
        </c:ser>
        <c:marker val="1"/>
        <c:axId val="141976704"/>
        <c:axId val="141978240"/>
      </c:lineChart>
      <c:catAx>
        <c:axId val="141976704"/>
        <c:scaling>
          <c:orientation val="minMax"/>
        </c:scaling>
        <c:axPos val="b"/>
        <c:numFmt formatCode="0" sourceLinked="1"/>
        <c:majorTickMark val="none"/>
        <c:tickLblPos val="nextTo"/>
        <c:crossAx val="141978240"/>
        <c:crosses val="autoZero"/>
        <c:auto val="1"/>
        <c:lblAlgn val="ctr"/>
        <c:lblOffset val="100"/>
      </c:catAx>
      <c:valAx>
        <c:axId val="141978240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1976704"/>
        <c:crosses val="autoZero"/>
        <c:crossBetween val="between"/>
      </c:valAx>
    </c:plotArea>
    <c:plotVisOnly val="1"/>
  </c:chart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groupers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Trends'!$A$61</c:f>
              <c:strCache>
                <c:ptCount val="1"/>
                <c:pt idx="0">
                  <c:v>groupers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Trends'!$J$61:$AJ$61</c:f>
              <c:numCache>
                <c:formatCode>#,##0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428275</c:v>
                </c:pt>
                <c:pt idx="6">
                  <c:v>470502</c:v>
                </c:pt>
                <c:pt idx="7">
                  <c:v>564532</c:v>
                </c:pt>
                <c:pt idx="8">
                  <c:v>368637</c:v>
                </c:pt>
                <c:pt idx="9">
                  <c:v>316906</c:v>
                </c:pt>
                <c:pt idx="10">
                  <c:v>206645</c:v>
                </c:pt>
                <c:pt idx="11">
                  <c:v>207678</c:v>
                </c:pt>
                <c:pt idx="12">
                  <c:v>197315</c:v>
                </c:pt>
                <c:pt idx="13">
                  <c:v>70596</c:v>
                </c:pt>
                <c:pt idx="14">
                  <c:v>63181</c:v>
                </c:pt>
                <c:pt idx="15">
                  <c:v>49036</c:v>
                </c:pt>
                <c:pt idx="16">
                  <c:v>40905</c:v>
                </c:pt>
                <c:pt idx="17">
                  <c:v>22758</c:v>
                </c:pt>
                <c:pt idx="18">
                  <c:v>26929</c:v>
                </c:pt>
                <c:pt idx="19">
                  <c:v>21845</c:v>
                </c:pt>
                <c:pt idx="20">
                  <c:v>12929</c:v>
                </c:pt>
                <c:pt idx="21">
                  <c:v>11169</c:v>
                </c:pt>
                <c:pt idx="22">
                  <c:v>9060</c:v>
                </c:pt>
                <c:pt idx="23">
                  <c:v>7034</c:v>
                </c:pt>
                <c:pt idx="24">
                  <c:v>6764</c:v>
                </c:pt>
                <c:pt idx="25">
                  <c:v>3266</c:v>
                </c:pt>
                <c:pt idx="26">
                  <c:v>3605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Trends'!$C$61</c:f>
              <c:numCache>
                <c:formatCode>#,##0</c:formatCode>
                <c:ptCount val="1"/>
                <c:pt idx="0">
                  <c:v>86376.861111111109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Trends'!$D$61</c:f>
              <c:numCache>
                <c:formatCode>#,##0</c:formatCode>
                <c:ptCount val="1"/>
                <c:pt idx="0">
                  <c:v>9401.9249999999993</c:v>
                </c:pt>
              </c:numCache>
            </c:numRef>
          </c:val>
        </c:ser>
        <c:marker val="1"/>
        <c:axId val="142155776"/>
        <c:axId val="142157312"/>
      </c:lineChart>
      <c:catAx>
        <c:axId val="142155776"/>
        <c:scaling>
          <c:orientation val="minMax"/>
        </c:scaling>
        <c:axPos val="b"/>
        <c:numFmt formatCode="0" sourceLinked="1"/>
        <c:majorTickMark val="none"/>
        <c:tickLblPos val="nextTo"/>
        <c:crossAx val="142157312"/>
        <c:crosses val="autoZero"/>
        <c:auto val="1"/>
        <c:lblAlgn val="ctr"/>
        <c:lblOffset val="100"/>
      </c:catAx>
      <c:valAx>
        <c:axId val="142157312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2155776"/>
        <c:crosses val="autoZero"/>
        <c:crossBetween val="between"/>
      </c:valAx>
    </c:plotArea>
    <c:plotVisOnly val="1"/>
  </c:chart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sand tilefish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Trends'!$A$62</c:f>
              <c:strCache>
                <c:ptCount val="1"/>
                <c:pt idx="0">
                  <c:v>sand tilefish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Trends'!$J$62:$AJ$62</c:f>
              <c:numCache>
                <c:formatCode>#,##0</c:formatCode>
                <c:ptCount val="27"/>
                <c:pt idx="0">
                  <c:v>4756.1099999999997</c:v>
                </c:pt>
                <c:pt idx="1">
                  <c:v>10235.77</c:v>
                </c:pt>
                <c:pt idx="2">
                  <c:v>47713.979999999996</c:v>
                </c:pt>
                <c:pt idx="3">
                  <c:v>17245.43</c:v>
                </c:pt>
                <c:pt idx="4">
                  <c:v>6678.35</c:v>
                </c:pt>
                <c:pt idx="5">
                  <c:v>5940.95</c:v>
                </c:pt>
                <c:pt idx="6">
                  <c:v>6663.4</c:v>
                </c:pt>
                <c:pt idx="7">
                  <c:v>2696.3199999999997</c:v>
                </c:pt>
                <c:pt idx="8">
                  <c:v>2951.93</c:v>
                </c:pt>
                <c:pt idx="9">
                  <c:v>2446.0700000000002</c:v>
                </c:pt>
                <c:pt idx="10">
                  <c:v>5271.33</c:v>
                </c:pt>
                <c:pt idx="11">
                  <c:v>1887.45</c:v>
                </c:pt>
                <c:pt idx="12">
                  <c:v>2566.8900000000003</c:v>
                </c:pt>
                <c:pt idx="13">
                  <c:v>2384.77</c:v>
                </c:pt>
                <c:pt idx="14">
                  <c:v>5862.69</c:v>
                </c:pt>
                <c:pt idx="15">
                  <c:v>3957.09</c:v>
                </c:pt>
                <c:pt idx="16">
                  <c:v>3603.4300000000003</c:v>
                </c:pt>
                <c:pt idx="17">
                  <c:v>5704.14</c:v>
                </c:pt>
                <c:pt idx="18">
                  <c:v>2198.1799999999998</c:v>
                </c:pt>
                <c:pt idx="19">
                  <c:v>1713.16</c:v>
                </c:pt>
                <c:pt idx="20">
                  <c:v>3871.04</c:v>
                </c:pt>
                <c:pt idx="21">
                  <c:v>4228.32</c:v>
                </c:pt>
                <c:pt idx="22">
                  <c:v>6884.46</c:v>
                </c:pt>
                <c:pt idx="23">
                  <c:v>2224.8200000000002</c:v>
                </c:pt>
                <c:pt idx="24">
                  <c:v>6976.41</c:v>
                </c:pt>
                <c:pt idx="25">
                  <c:v>3480.56</c:v>
                </c:pt>
                <c:pt idx="26">
                  <c:v>3573.22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Trends'!$C$62</c:f>
              <c:numCache>
                <c:formatCode>#,##0</c:formatCode>
                <c:ptCount val="1"/>
                <c:pt idx="0">
                  <c:v>4825.451944444445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Trends'!$D$62</c:f>
              <c:numCache>
                <c:formatCode>#,##0</c:formatCode>
                <c:ptCount val="1"/>
                <c:pt idx="0">
                  <c:v>3064.0732499999995</c:v>
                </c:pt>
              </c:numCache>
            </c:numRef>
          </c:val>
        </c:ser>
        <c:marker val="1"/>
        <c:axId val="142195328"/>
        <c:axId val="142197120"/>
      </c:lineChart>
      <c:catAx>
        <c:axId val="142195328"/>
        <c:scaling>
          <c:orientation val="minMax"/>
        </c:scaling>
        <c:axPos val="b"/>
        <c:numFmt formatCode="0" sourceLinked="1"/>
        <c:majorTickMark val="none"/>
        <c:tickLblPos val="nextTo"/>
        <c:crossAx val="142197120"/>
        <c:crosses val="autoZero"/>
        <c:auto val="1"/>
        <c:lblAlgn val="ctr"/>
        <c:lblOffset val="100"/>
      </c:catAx>
      <c:valAx>
        <c:axId val="142197120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2195328"/>
        <c:crosses val="autoZero"/>
        <c:crossBetween val="between"/>
      </c:valAx>
    </c:plotArea>
    <c:plotVisOnly val="1"/>
  </c:chart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speckled hind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Trends'!$A$63</c:f>
              <c:strCache>
                <c:ptCount val="1"/>
                <c:pt idx="0">
                  <c:v>speckled hind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Trends'!$J$63:$AJ$63</c:f>
              <c:numCache>
                <c:formatCode>#,##0</c:formatCode>
                <c:ptCount val="27"/>
                <c:pt idx="0">
                  <c:v>2789.15</c:v>
                </c:pt>
                <c:pt idx="1">
                  <c:v>10941.87</c:v>
                </c:pt>
                <c:pt idx="2">
                  <c:v>8421.7199999999993</c:v>
                </c:pt>
                <c:pt idx="3">
                  <c:v>3659.44</c:v>
                </c:pt>
                <c:pt idx="4">
                  <c:v>9571.85</c:v>
                </c:pt>
                <c:pt idx="5">
                  <c:v>43943.39</c:v>
                </c:pt>
                <c:pt idx="6">
                  <c:v>40898.25</c:v>
                </c:pt>
                <c:pt idx="7">
                  <c:v>28741.96</c:v>
                </c:pt>
                <c:pt idx="8">
                  <c:v>26037.63</c:v>
                </c:pt>
                <c:pt idx="9">
                  <c:v>25247.53</c:v>
                </c:pt>
                <c:pt idx="10">
                  <c:v>19004.79</c:v>
                </c:pt>
                <c:pt idx="11">
                  <c:v>22896.58</c:v>
                </c:pt>
                <c:pt idx="12">
                  <c:v>20889.02</c:v>
                </c:pt>
                <c:pt idx="13">
                  <c:v>11044.91</c:v>
                </c:pt>
                <c:pt idx="14">
                  <c:v>3626.73</c:v>
                </c:pt>
                <c:pt idx="15">
                  <c:v>15933.84</c:v>
                </c:pt>
                <c:pt idx="16">
                  <c:v>9389.36</c:v>
                </c:pt>
                <c:pt idx="17">
                  <c:v>8388.14</c:v>
                </c:pt>
                <c:pt idx="18">
                  <c:v>4105.4799999999996</c:v>
                </c:pt>
                <c:pt idx="19">
                  <c:v>4024.71</c:v>
                </c:pt>
                <c:pt idx="20">
                  <c:v>3349.41</c:v>
                </c:pt>
                <c:pt idx="21">
                  <c:v>1716.03</c:v>
                </c:pt>
                <c:pt idx="22">
                  <c:v>1952.53</c:v>
                </c:pt>
                <c:pt idx="23">
                  <c:v>14995.8</c:v>
                </c:pt>
                <c:pt idx="24">
                  <c:v>23969.18</c:v>
                </c:pt>
                <c:pt idx="25">
                  <c:v>10768.34</c:v>
                </c:pt>
                <c:pt idx="26">
                  <c:v>3517.63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Trends'!$C$63</c:f>
              <c:numCache>
                <c:formatCode>#,##0</c:formatCode>
                <c:ptCount val="1"/>
                <c:pt idx="0">
                  <c:v>10550.701944444447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Trends'!$D$63</c:f>
              <c:numCache>
                <c:formatCode>#,##0</c:formatCode>
                <c:ptCount val="1"/>
                <c:pt idx="0">
                  <c:v>5759.0437500000007</c:v>
                </c:pt>
              </c:numCache>
            </c:numRef>
          </c:val>
        </c:ser>
        <c:marker val="1"/>
        <c:axId val="142034432"/>
        <c:axId val="142035968"/>
      </c:lineChart>
      <c:catAx>
        <c:axId val="142034432"/>
        <c:scaling>
          <c:orientation val="minMax"/>
        </c:scaling>
        <c:axPos val="b"/>
        <c:numFmt formatCode="0" sourceLinked="1"/>
        <c:majorTickMark val="none"/>
        <c:tickLblPos val="nextTo"/>
        <c:crossAx val="142035968"/>
        <c:crosses val="autoZero"/>
        <c:auto val="1"/>
        <c:lblAlgn val="ctr"/>
        <c:lblOffset val="100"/>
      </c:catAx>
      <c:valAx>
        <c:axId val="142035968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2034432"/>
        <c:crosses val="autoZero"/>
        <c:crossBetween val="between"/>
      </c:valAx>
    </c:plotArea>
    <c:plotVisOnly val="1"/>
  </c:chart>
  <c:printSettings>
    <c:headerFooter/>
    <c:pageMargins b="0.75000000000001288" l="0.70000000000000062" r="0.70000000000000062" t="0.750000000000012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black</a:t>
            </a:r>
            <a:r>
              <a:rPr lang="en-US" baseline="0"/>
              <a:t> sea bass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Trends'!$A$9</c:f>
              <c:strCache>
                <c:ptCount val="1"/>
                <c:pt idx="0">
                  <c:v>black sea bass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Trends'!$J$9:$AJ$9</c:f>
              <c:numCache>
                <c:formatCode>#,##0</c:formatCode>
                <c:ptCount val="27"/>
                <c:pt idx="0">
                  <c:v>1470467.77</c:v>
                </c:pt>
                <c:pt idx="1">
                  <c:v>2607914.89</c:v>
                </c:pt>
                <c:pt idx="2">
                  <c:v>1630530.9</c:v>
                </c:pt>
                <c:pt idx="3">
                  <c:v>3026225.26</c:v>
                </c:pt>
                <c:pt idx="4">
                  <c:v>1923646.33</c:v>
                </c:pt>
                <c:pt idx="5">
                  <c:v>1743365.22</c:v>
                </c:pt>
                <c:pt idx="6">
                  <c:v>2269849.62</c:v>
                </c:pt>
                <c:pt idx="7">
                  <c:v>2906935.5999999996</c:v>
                </c:pt>
                <c:pt idx="8">
                  <c:v>2451335.96</c:v>
                </c:pt>
                <c:pt idx="9">
                  <c:v>1921390.5</c:v>
                </c:pt>
                <c:pt idx="10">
                  <c:v>2083394.57</c:v>
                </c:pt>
                <c:pt idx="11">
                  <c:v>1765764.14</c:v>
                </c:pt>
                <c:pt idx="12">
                  <c:v>1470597.73</c:v>
                </c:pt>
                <c:pt idx="13">
                  <c:v>1491606.1</c:v>
                </c:pt>
                <c:pt idx="14">
                  <c:v>1289186.6600000001</c:v>
                </c:pt>
                <c:pt idx="15">
                  <c:v>1520539.1</c:v>
                </c:pt>
                <c:pt idx="16">
                  <c:v>1506729.56</c:v>
                </c:pt>
                <c:pt idx="17">
                  <c:v>1273125.49</c:v>
                </c:pt>
                <c:pt idx="18">
                  <c:v>1312953.3999999999</c:v>
                </c:pt>
                <c:pt idx="19">
                  <c:v>1024550.02</c:v>
                </c:pt>
                <c:pt idx="20">
                  <c:v>1384408.37</c:v>
                </c:pt>
                <c:pt idx="21">
                  <c:v>970432.23</c:v>
                </c:pt>
                <c:pt idx="22">
                  <c:v>1186526.5900000001</c:v>
                </c:pt>
                <c:pt idx="23">
                  <c:v>1931955.54</c:v>
                </c:pt>
                <c:pt idx="24">
                  <c:v>1377644.98</c:v>
                </c:pt>
                <c:pt idx="25">
                  <c:v>1470612.74</c:v>
                </c:pt>
                <c:pt idx="26">
                  <c:v>1210692.71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Trends'!$C$9</c:f>
              <c:numCache>
                <c:formatCode>#,##0</c:formatCode>
                <c:ptCount val="1"/>
                <c:pt idx="0">
                  <c:v>1283955.0550000002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Trends'!$D$9</c:f>
              <c:numCache>
                <c:formatCode>#,##0</c:formatCode>
                <c:ptCount val="1"/>
                <c:pt idx="0">
                  <c:v>985717.65524999995</c:v>
                </c:pt>
              </c:numCache>
            </c:numRef>
          </c:val>
        </c:ser>
        <c:marker val="1"/>
        <c:axId val="138753152"/>
        <c:axId val="138754688"/>
      </c:lineChart>
      <c:catAx>
        <c:axId val="138753152"/>
        <c:scaling>
          <c:orientation val="minMax"/>
        </c:scaling>
        <c:axPos val="b"/>
        <c:numFmt formatCode="0" sourceLinked="1"/>
        <c:majorTickMark val="none"/>
        <c:tickLblPos val="nextTo"/>
        <c:crossAx val="138754688"/>
        <c:crosses val="autoZero"/>
        <c:auto val="1"/>
        <c:lblAlgn val="ctr"/>
        <c:lblOffset val="100"/>
      </c:catAx>
      <c:valAx>
        <c:axId val="138754688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38753152"/>
        <c:crosses val="autoZero"/>
        <c:crossBetween val="between"/>
      </c:valAx>
    </c:plotArea>
    <c:plotVisOnly val="1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rock sea bass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Trends'!$A$64</c:f>
              <c:strCache>
                <c:ptCount val="1"/>
                <c:pt idx="0">
                  <c:v>rock sea bass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Trends'!$J$64:$AJ$64</c:f>
              <c:numCache>
                <c:formatCode>#,##0</c:formatCode>
                <c:ptCount val="27"/>
                <c:pt idx="0">
                  <c:v>1678.38</c:v>
                </c:pt>
                <c:pt idx="1">
                  <c:v>43052.99</c:v>
                </c:pt>
                <c:pt idx="2">
                  <c:v>5713.6</c:v>
                </c:pt>
                <c:pt idx="3">
                  <c:v>8349.2900000000009</c:v>
                </c:pt>
                <c:pt idx="4">
                  <c:v>3427.18</c:v>
                </c:pt>
                <c:pt idx="5">
                  <c:v>4027.2200000000003</c:v>
                </c:pt>
                <c:pt idx="6">
                  <c:v>26522.43</c:v>
                </c:pt>
                <c:pt idx="7">
                  <c:v>3500.81</c:v>
                </c:pt>
                <c:pt idx="8">
                  <c:v>14745.41</c:v>
                </c:pt>
                <c:pt idx="9">
                  <c:v>8254.17</c:v>
                </c:pt>
                <c:pt idx="10">
                  <c:v>9397.06</c:v>
                </c:pt>
                <c:pt idx="11">
                  <c:v>3295.6</c:v>
                </c:pt>
                <c:pt idx="12">
                  <c:v>19779.099999999999</c:v>
                </c:pt>
                <c:pt idx="13">
                  <c:v>8380.77</c:v>
                </c:pt>
                <c:pt idx="14">
                  <c:v>3197.27</c:v>
                </c:pt>
                <c:pt idx="15">
                  <c:v>171.27</c:v>
                </c:pt>
                <c:pt idx="16">
                  <c:v>2068.0299999999997</c:v>
                </c:pt>
                <c:pt idx="17">
                  <c:v>1060.71</c:v>
                </c:pt>
                <c:pt idx="18">
                  <c:v>2003.41</c:v>
                </c:pt>
                <c:pt idx="19">
                  <c:v>53.84</c:v>
                </c:pt>
                <c:pt idx="20">
                  <c:v>1005.1</c:v>
                </c:pt>
                <c:pt idx="21">
                  <c:v>1119.8399999999999</c:v>
                </c:pt>
                <c:pt idx="22">
                  <c:v>2067.23</c:v>
                </c:pt>
                <c:pt idx="23">
                  <c:v>1186.3799999999999</c:v>
                </c:pt>
                <c:pt idx="24">
                  <c:v>524.41000000000008</c:v>
                </c:pt>
                <c:pt idx="25">
                  <c:v>1522.08</c:v>
                </c:pt>
                <c:pt idx="26">
                  <c:v>3045.17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Trends'!$C$64</c:f>
              <c:numCache>
                <c:formatCode>#,##0</c:formatCode>
                <c:ptCount val="1"/>
                <c:pt idx="0">
                  <c:v>4976.3541666666661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Trends'!$D$64</c:f>
              <c:numCache>
                <c:formatCode>#,##0</c:formatCode>
                <c:ptCount val="1"/>
                <c:pt idx="0">
                  <c:v>1019.11275</c:v>
                </c:pt>
              </c:numCache>
            </c:numRef>
          </c:val>
        </c:ser>
        <c:marker val="1"/>
        <c:axId val="142287232"/>
        <c:axId val="142288768"/>
      </c:lineChart>
      <c:catAx>
        <c:axId val="142287232"/>
        <c:scaling>
          <c:orientation val="minMax"/>
        </c:scaling>
        <c:axPos val="b"/>
        <c:numFmt formatCode="0" sourceLinked="1"/>
        <c:majorTickMark val="none"/>
        <c:tickLblPos val="nextTo"/>
        <c:crossAx val="142288768"/>
        <c:crosses val="autoZero"/>
        <c:auto val="1"/>
        <c:lblAlgn val="ctr"/>
        <c:lblOffset val="100"/>
      </c:catAx>
      <c:valAx>
        <c:axId val="142288768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2287232"/>
        <c:crosses val="autoZero"/>
        <c:crossBetween val="between"/>
      </c:valAx>
    </c:plotArea>
    <c:plotVisOnly val="1"/>
  </c:chart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blackfin snapper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Trends'!$A$65</c:f>
              <c:strCache>
                <c:ptCount val="1"/>
                <c:pt idx="0">
                  <c:v>blackfin snapper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Trends'!$J$65:$AJ$65</c:f>
              <c:numCache>
                <c:formatCode>#,##0</c:formatCode>
                <c:ptCount val="27"/>
                <c:pt idx="0">
                  <c:v>2634.4</c:v>
                </c:pt>
                <c:pt idx="1">
                  <c:v>4098.24</c:v>
                </c:pt>
                <c:pt idx="2">
                  <c:v>2221.31</c:v>
                </c:pt>
                <c:pt idx="3">
                  <c:v>2686.1600000000003</c:v>
                </c:pt>
                <c:pt idx="4">
                  <c:v>246.11</c:v>
                </c:pt>
                <c:pt idx="5">
                  <c:v>3540.5</c:v>
                </c:pt>
                <c:pt idx="6">
                  <c:v>3236.07</c:v>
                </c:pt>
                <c:pt idx="7">
                  <c:v>1418.34</c:v>
                </c:pt>
                <c:pt idx="8">
                  <c:v>1268.97</c:v>
                </c:pt>
                <c:pt idx="9">
                  <c:v>887.89</c:v>
                </c:pt>
                <c:pt idx="10">
                  <c:v>4767.05</c:v>
                </c:pt>
                <c:pt idx="11">
                  <c:v>501.43</c:v>
                </c:pt>
                <c:pt idx="12">
                  <c:v>576.30999999999995</c:v>
                </c:pt>
                <c:pt idx="13">
                  <c:v>625.29</c:v>
                </c:pt>
                <c:pt idx="14">
                  <c:v>1059.69</c:v>
                </c:pt>
                <c:pt idx="15">
                  <c:v>2374.9699999999998</c:v>
                </c:pt>
                <c:pt idx="16">
                  <c:v>2428.19</c:v>
                </c:pt>
                <c:pt idx="17">
                  <c:v>379.46</c:v>
                </c:pt>
                <c:pt idx="18">
                  <c:v>1702.8200000000002</c:v>
                </c:pt>
                <c:pt idx="19">
                  <c:v>4826.12</c:v>
                </c:pt>
                <c:pt idx="20">
                  <c:v>3438.1099999999997</c:v>
                </c:pt>
                <c:pt idx="21">
                  <c:v>2011.95</c:v>
                </c:pt>
                <c:pt idx="22">
                  <c:v>1511.63</c:v>
                </c:pt>
                <c:pt idx="23">
                  <c:v>2748.3100000000004</c:v>
                </c:pt>
                <c:pt idx="24">
                  <c:v>941.01</c:v>
                </c:pt>
                <c:pt idx="25">
                  <c:v>576.53</c:v>
                </c:pt>
                <c:pt idx="26">
                  <c:v>1395.48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Trends'!$C$65</c:f>
              <c:numCache>
                <c:formatCode>#,##0</c:formatCode>
                <c:ptCount val="1"/>
                <c:pt idx="0">
                  <c:v>1502.8427777777779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Trends'!$D$65</c:f>
              <c:numCache>
                <c:formatCode>#,##0</c:formatCode>
                <c:ptCount val="1"/>
                <c:pt idx="0">
                  <c:v>1464.8564999999999</c:v>
                </c:pt>
              </c:numCache>
            </c:numRef>
          </c:val>
        </c:ser>
        <c:marker val="1"/>
        <c:axId val="142326784"/>
        <c:axId val="142328576"/>
      </c:lineChart>
      <c:dateAx>
        <c:axId val="142326784"/>
        <c:scaling>
          <c:orientation val="minMax"/>
        </c:scaling>
        <c:axPos val="b"/>
        <c:numFmt formatCode="0" sourceLinked="1"/>
        <c:majorTickMark val="none"/>
        <c:tickLblPos val="nextTo"/>
        <c:crossAx val="142328576"/>
        <c:crosses val="autoZero"/>
        <c:lblOffset val="100"/>
        <c:baseTimeUnit val="days"/>
      </c:dateAx>
      <c:valAx>
        <c:axId val="142328576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2326784"/>
        <c:crosses val="autoZero"/>
        <c:crossBetween val="between"/>
      </c:valAx>
    </c:plotArea>
    <c:plotVisOnly val="1"/>
  </c:chart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coney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Trends'!$A$66</c:f>
              <c:strCache>
                <c:ptCount val="1"/>
                <c:pt idx="0">
                  <c:v>coney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Trends'!$J$66:$AJ$66</c:f>
              <c:numCache>
                <c:formatCode>#,##0</c:formatCode>
                <c:ptCount val="27"/>
                <c:pt idx="0">
                  <c:v>0</c:v>
                </c:pt>
                <c:pt idx="1">
                  <c:v>2821.99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762.17</c:v>
                </c:pt>
                <c:pt idx="10">
                  <c:v>41</c:v>
                </c:pt>
                <c:pt idx="11">
                  <c:v>281</c:v>
                </c:pt>
                <c:pt idx="12">
                  <c:v>2733.23</c:v>
                </c:pt>
                <c:pt idx="13">
                  <c:v>98.61</c:v>
                </c:pt>
                <c:pt idx="14">
                  <c:v>48</c:v>
                </c:pt>
                <c:pt idx="15">
                  <c:v>28084.34</c:v>
                </c:pt>
                <c:pt idx="16">
                  <c:v>59</c:v>
                </c:pt>
                <c:pt idx="17">
                  <c:v>624.52</c:v>
                </c:pt>
                <c:pt idx="18">
                  <c:v>617.25</c:v>
                </c:pt>
                <c:pt idx="19">
                  <c:v>2338.1799999999998</c:v>
                </c:pt>
                <c:pt idx="20">
                  <c:v>91.34</c:v>
                </c:pt>
                <c:pt idx="21">
                  <c:v>5</c:v>
                </c:pt>
                <c:pt idx="22">
                  <c:v>1130.82</c:v>
                </c:pt>
                <c:pt idx="23">
                  <c:v>614.64</c:v>
                </c:pt>
                <c:pt idx="24">
                  <c:v>455.2</c:v>
                </c:pt>
                <c:pt idx="25">
                  <c:v>423.54</c:v>
                </c:pt>
                <c:pt idx="26">
                  <c:v>1192.23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Trends'!$C$66</c:f>
              <c:numCache>
                <c:formatCode>#,##0</c:formatCode>
                <c:ptCount val="1"/>
                <c:pt idx="0">
                  <c:v>1178.5849999999996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Trends'!$D$66</c:f>
              <c:numCache>
                <c:formatCode>#,##0</c:formatCode>
                <c:ptCount val="1"/>
                <c:pt idx="0">
                  <c:v>561.95399999999995</c:v>
                </c:pt>
              </c:numCache>
            </c:numRef>
          </c:val>
        </c:ser>
        <c:marker val="1"/>
        <c:axId val="142096256"/>
        <c:axId val="142097792"/>
      </c:lineChart>
      <c:catAx>
        <c:axId val="142096256"/>
        <c:scaling>
          <c:orientation val="minMax"/>
        </c:scaling>
        <c:axPos val="b"/>
        <c:numFmt formatCode="0" sourceLinked="1"/>
        <c:majorTickMark val="none"/>
        <c:tickLblPos val="nextTo"/>
        <c:crossAx val="142097792"/>
        <c:crosses val="autoZero"/>
        <c:auto val="1"/>
        <c:lblAlgn val="ctr"/>
        <c:lblOffset val="100"/>
      </c:catAx>
      <c:valAx>
        <c:axId val="142097792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2096256"/>
        <c:crosses val="autoZero"/>
        <c:crossBetween val="between"/>
      </c:valAx>
    </c:plotArea>
    <c:plotVisOnly val="1"/>
  </c:chart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saucereye porgy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Trends'!$A$67</c:f>
              <c:strCache>
                <c:ptCount val="1"/>
                <c:pt idx="0">
                  <c:v>saucereye porgy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Trends'!$J$67:$AJ$67</c:f>
              <c:numCache>
                <c:formatCode>#,##0</c:formatCode>
                <c:ptCount val="27"/>
                <c:pt idx="0">
                  <c:v>12340.17</c:v>
                </c:pt>
                <c:pt idx="1">
                  <c:v>12696.43</c:v>
                </c:pt>
                <c:pt idx="2">
                  <c:v>46335.08</c:v>
                </c:pt>
                <c:pt idx="3">
                  <c:v>1862.63</c:v>
                </c:pt>
                <c:pt idx="4">
                  <c:v>2197.7399999999998</c:v>
                </c:pt>
                <c:pt idx="5">
                  <c:v>762.27</c:v>
                </c:pt>
                <c:pt idx="6">
                  <c:v>396.36</c:v>
                </c:pt>
                <c:pt idx="7">
                  <c:v>1141.43</c:v>
                </c:pt>
                <c:pt idx="8">
                  <c:v>218.87</c:v>
                </c:pt>
                <c:pt idx="9">
                  <c:v>149.47</c:v>
                </c:pt>
                <c:pt idx="10">
                  <c:v>1438.49</c:v>
                </c:pt>
                <c:pt idx="11">
                  <c:v>5293.21</c:v>
                </c:pt>
                <c:pt idx="12">
                  <c:v>7875.27</c:v>
                </c:pt>
                <c:pt idx="13">
                  <c:v>10921.08</c:v>
                </c:pt>
                <c:pt idx="14">
                  <c:v>16270.81</c:v>
                </c:pt>
                <c:pt idx="15">
                  <c:v>3819.29</c:v>
                </c:pt>
                <c:pt idx="16">
                  <c:v>2738.76</c:v>
                </c:pt>
                <c:pt idx="17">
                  <c:v>2967.3999999999996</c:v>
                </c:pt>
                <c:pt idx="18">
                  <c:v>5047.3099999999995</c:v>
                </c:pt>
                <c:pt idx="19">
                  <c:v>3035.5299999999997</c:v>
                </c:pt>
                <c:pt idx="20">
                  <c:v>3709.82</c:v>
                </c:pt>
                <c:pt idx="21">
                  <c:v>1153.1199999999999</c:v>
                </c:pt>
                <c:pt idx="22">
                  <c:v>4205.1400000000003</c:v>
                </c:pt>
                <c:pt idx="23">
                  <c:v>2748.08</c:v>
                </c:pt>
                <c:pt idx="24">
                  <c:v>2551.62</c:v>
                </c:pt>
                <c:pt idx="25">
                  <c:v>2175.92</c:v>
                </c:pt>
                <c:pt idx="26">
                  <c:v>1151.25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Trends'!$C$67</c:f>
              <c:numCache>
                <c:formatCode>#,##0</c:formatCode>
                <c:ptCount val="1"/>
                <c:pt idx="0">
                  <c:v>4311.1819444444454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Trends'!$D$67</c:f>
              <c:numCache>
                <c:formatCode>#,##0</c:formatCode>
                <c:ptCount val="1"/>
                <c:pt idx="0">
                  <c:v>2155.8892499999993</c:v>
                </c:pt>
              </c:numCache>
            </c:numRef>
          </c:val>
        </c:ser>
        <c:marker val="1"/>
        <c:axId val="142144256"/>
        <c:axId val="142145792"/>
      </c:lineChart>
      <c:catAx>
        <c:axId val="142144256"/>
        <c:scaling>
          <c:orientation val="minMax"/>
        </c:scaling>
        <c:axPos val="b"/>
        <c:numFmt formatCode="0" sourceLinked="1"/>
        <c:majorTickMark val="none"/>
        <c:tickLblPos val="nextTo"/>
        <c:crossAx val="142145792"/>
        <c:crosses val="autoZero"/>
        <c:auto val="1"/>
        <c:lblAlgn val="ctr"/>
        <c:lblOffset val="100"/>
      </c:catAx>
      <c:valAx>
        <c:axId val="142145792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2144256"/>
        <c:crosses val="autoZero"/>
        <c:crossBetween val="between"/>
      </c:valAx>
    </c:plotArea>
    <c:plotVisOnly val="1"/>
  </c:chart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snappers unc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Trends'!$A$68</c:f>
              <c:strCache>
                <c:ptCount val="1"/>
                <c:pt idx="0">
                  <c:v>snappers unc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Trends'!$J$68:$AJ$68</c:f>
              <c:numCache>
                <c:formatCode>#,##0</c:formatCode>
                <c:ptCount val="27"/>
                <c:pt idx="0">
                  <c:v>50022.5</c:v>
                </c:pt>
                <c:pt idx="1">
                  <c:v>18379.22</c:v>
                </c:pt>
                <c:pt idx="2">
                  <c:v>34081.730000000003</c:v>
                </c:pt>
                <c:pt idx="3">
                  <c:v>15643.080000000002</c:v>
                </c:pt>
                <c:pt idx="4">
                  <c:v>0</c:v>
                </c:pt>
                <c:pt idx="5">
                  <c:v>251501</c:v>
                </c:pt>
                <c:pt idx="6">
                  <c:v>248871</c:v>
                </c:pt>
                <c:pt idx="7">
                  <c:v>192928</c:v>
                </c:pt>
                <c:pt idx="8">
                  <c:v>141114</c:v>
                </c:pt>
                <c:pt idx="9">
                  <c:v>125354</c:v>
                </c:pt>
                <c:pt idx="10">
                  <c:v>109826</c:v>
                </c:pt>
                <c:pt idx="11">
                  <c:v>96863</c:v>
                </c:pt>
                <c:pt idx="12">
                  <c:v>76072</c:v>
                </c:pt>
                <c:pt idx="13">
                  <c:v>51152</c:v>
                </c:pt>
                <c:pt idx="14">
                  <c:v>27821</c:v>
                </c:pt>
                <c:pt idx="15">
                  <c:v>18333</c:v>
                </c:pt>
                <c:pt idx="16">
                  <c:v>5609</c:v>
                </c:pt>
                <c:pt idx="17">
                  <c:v>5141</c:v>
                </c:pt>
                <c:pt idx="18">
                  <c:v>3667</c:v>
                </c:pt>
                <c:pt idx="19">
                  <c:v>2832</c:v>
                </c:pt>
                <c:pt idx="20">
                  <c:v>2040</c:v>
                </c:pt>
                <c:pt idx="21">
                  <c:v>3945</c:v>
                </c:pt>
                <c:pt idx="22">
                  <c:v>2543</c:v>
                </c:pt>
                <c:pt idx="23">
                  <c:v>3438</c:v>
                </c:pt>
                <c:pt idx="24">
                  <c:v>1168</c:v>
                </c:pt>
                <c:pt idx="25">
                  <c:v>489</c:v>
                </c:pt>
                <c:pt idx="26">
                  <c:v>1145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Trends'!$C$68</c:f>
              <c:numCache>
                <c:formatCode>#,##0</c:formatCode>
                <c:ptCount val="1"/>
                <c:pt idx="0">
                  <c:v>41388.292499999996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Trends'!$D$68</c:f>
              <c:numCache>
                <c:formatCode>#,##0</c:formatCode>
                <c:ptCount val="1"/>
                <c:pt idx="0">
                  <c:v>1980.6000000000001</c:v>
                </c:pt>
              </c:numCache>
            </c:numRef>
          </c:val>
        </c:ser>
        <c:marker val="1"/>
        <c:axId val="64273792"/>
        <c:axId val="64283776"/>
      </c:lineChart>
      <c:catAx>
        <c:axId val="64273792"/>
        <c:scaling>
          <c:orientation val="minMax"/>
        </c:scaling>
        <c:axPos val="b"/>
        <c:numFmt formatCode="0" sourceLinked="1"/>
        <c:majorTickMark val="none"/>
        <c:tickLblPos val="nextTo"/>
        <c:crossAx val="64283776"/>
        <c:crosses val="autoZero"/>
        <c:auto val="1"/>
        <c:lblAlgn val="ctr"/>
        <c:lblOffset val="100"/>
      </c:catAx>
      <c:valAx>
        <c:axId val="64283776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64273792"/>
        <c:crosses val="autoZero"/>
        <c:crossBetween val="between"/>
      </c:valAx>
    </c:plotArea>
    <c:plotVisOnly val="1"/>
  </c:chart>
  <c:printSettings>
    <c:headerFooter/>
    <c:pageMargins b="0.75000000000001377" l="0.70000000000000062" r="0.70000000000000062" t="0.75000000000001377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porkfish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Trends'!$A$69</c:f>
              <c:strCache>
                <c:ptCount val="1"/>
                <c:pt idx="0">
                  <c:v>porkfish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Trends'!$J$69:$AJ$69</c:f>
              <c:numCache>
                <c:formatCode>#,##0</c:formatCode>
                <c:ptCount val="27"/>
                <c:pt idx="0">
                  <c:v>1183.29</c:v>
                </c:pt>
                <c:pt idx="1">
                  <c:v>707.67</c:v>
                </c:pt>
                <c:pt idx="2">
                  <c:v>74.09</c:v>
                </c:pt>
                <c:pt idx="3">
                  <c:v>266.12</c:v>
                </c:pt>
                <c:pt idx="4">
                  <c:v>297.48</c:v>
                </c:pt>
                <c:pt idx="5">
                  <c:v>686.99</c:v>
                </c:pt>
                <c:pt idx="6">
                  <c:v>601.1</c:v>
                </c:pt>
                <c:pt idx="7">
                  <c:v>449.87</c:v>
                </c:pt>
                <c:pt idx="8">
                  <c:v>1147.1199999999999</c:v>
                </c:pt>
                <c:pt idx="9">
                  <c:v>635.71</c:v>
                </c:pt>
                <c:pt idx="10">
                  <c:v>451.74</c:v>
                </c:pt>
                <c:pt idx="11">
                  <c:v>795.83</c:v>
                </c:pt>
                <c:pt idx="12">
                  <c:v>473.81</c:v>
                </c:pt>
                <c:pt idx="13">
                  <c:v>522.79999999999995</c:v>
                </c:pt>
                <c:pt idx="14">
                  <c:v>731.31</c:v>
                </c:pt>
                <c:pt idx="15">
                  <c:v>372.88</c:v>
                </c:pt>
                <c:pt idx="16">
                  <c:v>545.41</c:v>
                </c:pt>
                <c:pt idx="17">
                  <c:v>282.05</c:v>
                </c:pt>
                <c:pt idx="18">
                  <c:v>703.86</c:v>
                </c:pt>
                <c:pt idx="19">
                  <c:v>376.46</c:v>
                </c:pt>
                <c:pt idx="20">
                  <c:v>635.12</c:v>
                </c:pt>
                <c:pt idx="21">
                  <c:v>182.67</c:v>
                </c:pt>
                <c:pt idx="22">
                  <c:v>301.83</c:v>
                </c:pt>
                <c:pt idx="23">
                  <c:v>1336.77</c:v>
                </c:pt>
                <c:pt idx="24">
                  <c:v>2086.0700000000002</c:v>
                </c:pt>
                <c:pt idx="25">
                  <c:v>2110.65</c:v>
                </c:pt>
                <c:pt idx="26">
                  <c:v>765.1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Trends'!$C$69</c:f>
              <c:numCache>
                <c:formatCode>#,##0</c:formatCode>
                <c:ptCount val="1"/>
                <c:pt idx="0">
                  <c:v>520.1055555555555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Trends'!$D$69</c:f>
              <c:numCache>
                <c:formatCode>#,##0</c:formatCode>
                <c:ptCount val="1"/>
                <c:pt idx="0">
                  <c:v>658.54349999999999</c:v>
                </c:pt>
              </c:numCache>
            </c:numRef>
          </c:val>
        </c:ser>
        <c:marker val="1"/>
        <c:axId val="142233984"/>
        <c:axId val="142235520"/>
      </c:lineChart>
      <c:dateAx>
        <c:axId val="142233984"/>
        <c:scaling>
          <c:orientation val="minMax"/>
        </c:scaling>
        <c:axPos val="b"/>
        <c:numFmt formatCode="0" sourceLinked="1"/>
        <c:majorTickMark val="none"/>
        <c:tickLblPos val="nextTo"/>
        <c:crossAx val="142235520"/>
        <c:crosses val="autoZero"/>
        <c:lblOffset val="100"/>
        <c:baseTimeUnit val="days"/>
      </c:dateAx>
      <c:valAx>
        <c:axId val="142235520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2233984"/>
        <c:crosses val="autoZero"/>
        <c:crossBetween val="between"/>
      </c:valAx>
    </c:plotArea>
    <c:plotVisOnly val="1"/>
  </c:chart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horse-eye jack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Trends'!$A$70</c:f>
              <c:strCache>
                <c:ptCount val="1"/>
                <c:pt idx="0">
                  <c:v>horse-eye jack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Trends'!$J$70:$AJ$70</c:f>
              <c:numCache>
                <c:formatCode>#,##0</c:formatCode>
                <c:ptCount val="27"/>
                <c:pt idx="0">
                  <c:v>14560.24</c:v>
                </c:pt>
                <c:pt idx="1">
                  <c:v>5494.42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45482.13</c:v>
                </c:pt>
                <c:pt idx="8">
                  <c:v>2453.79</c:v>
                </c:pt>
                <c:pt idx="9">
                  <c:v>997.39</c:v>
                </c:pt>
                <c:pt idx="10">
                  <c:v>0</c:v>
                </c:pt>
                <c:pt idx="11">
                  <c:v>0</c:v>
                </c:pt>
                <c:pt idx="12">
                  <c:v>311.98</c:v>
                </c:pt>
                <c:pt idx="13">
                  <c:v>1082.21</c:v>
                </c:pt>
                <c:pt idx="14">
                  <c:v>1029.22</c:v>
                </c:pt>
                <c:pt idx="15">
                  <c:v>816.04</c:v>
                </c:pt>
                <c:pt idx="16">
                  <c:v>0</c:v>
                </c:pt>
                <c:pt idx="17">
                  <c:v>0</c:v>
                </c:pt>
                <c:pt idx="18">
                  <c:v>672.28</c:v>
                </c:pt>
                <c:pt idx="19">
                  <c:v>355.02</c:v>
                </c:pt>
                <c:pt idx="20">
                  <c:v>0</c:v>
                </c:pt>
                <c:pt idx="21">
                  <c:v>0</c:v>
                </c:pt>
                <c:pt idx="22">
                  <c:v>373.89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629.48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Trends'!$C$70</c:f>
              <c:numCache>
                <c:formatCode>#,##0</c:formatCode>
                <c:ptCount val="1"/>
                <c:pt idx="0">
                  <c:v>2062.7247222222218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Trends'!$D$70</c:f>
              <c:numCache>
                <c:formatCode>#,##0</c:formatCode>
                <c:ptCount val="1"/>
                <c:pt idx="0">
                  <c:v>152.30025000000001</c:v>
                </c:pt>
              </c:numCache>
            </c:numRef>
          </c:val>
        </c:ser>
        <c:marker val="1"/>
        <c:axId val="147718144"/>
        <c:axId val="147719680"/>
      </c:lineChart>
      <c:dateAx>
        <c:axId val="147718144"/>
        <c:scaling>
          <c:orientation val="minMax"/>
        </c:scaling>
        <c:axPos val="b"/>
        <c:numFmt formatCode="0" sourceLinked="1"/>
        <c:majorTickMark val="none"/>
        <c:tickLblPos val="nextTo"/>
        <c:crossAx val="147719680"/>
        <c:crosses val="autoZero"/>
        <c:lblOffset val="100"/>
        <c:baseTimeUnit val="days"/>
      </c:dateAx>
      <c:valAx>
        <c:axId val="147719680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7718144"/>
        <c:crosses val="autoZero"/>
        <c:crossBetween val="between"/>
      </c:valAx>
    </c:plotArea>
    <c:plotVisOnly val="1"/>
  </c:chart>
  <c:printSettings>
    <c:headerFooter/>
    <c:pageMargins b="0.75000000000001421" l="0.70000000000000062" r="0.70000000000000062" t="0.75000000000001421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ocean triggerfish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Trends'!$A$71</c:f>
              <c:strCache>
                <c:ptCount val="1"/>
                <c:pt idx="0">
                  <c:v>ocean triggerfish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Trends'!$J$71:$AJ$71</c:f>
              <c:numCache>
                <c:formatCode>#,##0</c:formatCode>
                <c:ptCount val="27"/>
                <c:pt idx="0">
                  <c:v>12932.14</c:v>
                </c:pt>
                <c:pt idx="1">
                  <c:v>8641.98</c:v>
                </c:pt>
                <c:pt idx="2">
                  <c:v>3713.7</c:v>
                </c:pt>
                <c:pt idx="3">
                  <c:v>3235.08</c:v>
                </c:pt>
                <c:pt idx="4">
                  <c:v>3783.36</c:v>
                </c:pt>
                <c:pt idx="5">
                  <c:v>5009.63</c:v>
                </c:pt>
                <c:pt idx="6">
                  <c:v>6362.96</c:v>
                </c:pt>
                <c:pt idx="7">
                  <c:v>2724.5</c:v>
                </c:pt>
                <c:pt idx="8">
                  <c:v>6728.23</c:v>
                </c:pt>
                <c:pt idx="9">
                  <c:v>5112.04</c:v>
                </c:pt>
                <c:pt idx="10">
                  <c:v>5004.32</c:v>
                </c:pt>
                <c:pt idx="11">
                  <c:v>3009.68</c:v>
                </c:pt>
                <c:pt idx="12">
                  <c:v>6010.91</c:v>
                </c:pt>
                <c:pt idx="13">
                  <c:v>2462.63</c:v>
                </c:pt>
                <c:pt idx="14">
                  <c:v>5363.45</c:v>
                </c:pt>
                <c:pt idx="15">
                  <c:v>2331.33</c:v>
                </c:pt>
                <c:pt idx="16">
                  <c:v>3775.27</c:v>
                </c:pt>
                <c:pt idx="17">
                  <c:v>884.66</c:v>
                </c:pt>
                <c:pt idx="18">
                  <c:v>247.4</c:v>
                </c:pt>
                <c:pt idx="19">
                  <c:v>692.31</c:v>
                </c:pt>
                <c:pt idx="20">
                  <c:v>1635.58</c:v>
                </c:pt>
                <c:pt idx="21">
                  <c:v>1051.72</c:v>
                </c:pt>
                <c:pt idx="22">
                  <c:v>513.58000000000004</c:v>
                </c:pt>
                <c:pt idx="23">
                  <c:v>1093.52</c:v>
                </c:pt>
                <c:pt idx="24">
                  <c:v>1133.1400000000001</c:v>
                </c:pt>
                <c:pt idx="25">
                  <c:v>1266.49</c:v>
                </c:pt>
                <c:pt idx="26">
                  <c:v>267.18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Trends'!$C$71</c:f>
              <c:numCache>
                <c:formatCode>#,##0</c:formatCode>
                <c:ptCount val="1"/>
                <c:pt idx="0">
                  <c:v>2638.5219444444447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Trends'!$D$71</c:f>
              <c:numCache>
                <c:formatCode>#,##0</c:formatCode>
                <c:ptCount val="1"/>
                <c:pt idx="0">
                  <c:v>658.91850000000022</c:v>
                </c:pt>
              </c:numCache>
            </c:numRef>
          </c:val>
        </c:ser>
        <c:marker val="1"/>
        <c:axId val="147745408"/>
        <c:axId val="147775872"/>
      </c:lineChart>
      <c:dateAx>
        <c:axId val="147745408"/>
        <c:scaling>
          <c:orientation val="minMax"/>
        </c:scaling>
        <c:axPos val="b"/>
        <c:numFmt formatCode="0" sourceLinked="1"/>
        <c:majorTickMark val="none"/>
        <c:tickLblPos val="nextTo"/>
        <c:crossAx val="147775872"/>
        <c:crosses val="autoZero"/>
        <c:lblOffset val="100"/>
        <c:baseTimeUnit val="days"/>
      </c:dateAx>
      <c:valAx>
        <c:axId val="147775872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7745408"/>
        <c:crosses val="autoZero"/>
        <c:crossBetween val="between"/>
      </c:valAx>
    </c:plotArea>
    <c:plotVisOnly val="1"/>
  </c:chart>
  <c:printSettings>
    <c:headerFooter/>
    <c:pageMargins b="0.75000000000001443" l="0.70000000000000062" r="0.70000000000000062" t="0.75000000000001443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schoolmaster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Trends'!$A$72</c:f>
              <c:strCache>
                <c:ptCount val="1"/>
                <c:pt idx="0">
                  <c:v>schoolmaster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Trends'!$J$72:$AJ$72</c:f>
              <c:numCache>
                <c:formatCode>#,##0</c:formatCode>
                <c:ptCount val="27"/>
                <c:pt idx="0">
                  <c:v>358.93</c:v>
                </c:pt>
                <c:pt idx="1">
                  <c:v>304.12</c:v>
                </c:pt>
                <c:pt idx="2">
                  <c:v>142.54</c:v>
                </c:pt>
                <c:pt idx="3">
                  <c:v>1435.91</c:v>
                </c:pt>
                <c:pt idx="4">
                  <c:v>370.06</c:v>
                </c:pt>
                <c:pt idx="5">
                  <c:v>765.16</c:v>
                </c:pt>
                <c:pt idx="6">
                  <c:v>923.6</c:v>
                </c:pt>
                <c:pt idx="7">
                  <c:v>648.87</c:v>
                </c:pt>
                <c:pt idx="8">
                  <c:v>1086.27</c:v>
                </c:pt>
                <c:pt idx="9">
                  <c:v>1528.84</c:v>
                </c:pt>
                <c:pt idx="10">
                  <c:v>520.71</c:v>
                </c:pt>
                <c:pt idx="11">
                  <c:v>1906.75</c:v>
                </c:pt>
                <c:pt idx="12">
                  <c:v>2597.66</c:v>
                </c:pt>
                <c:pt idx="13">
                  <c:v>2061.13</c:v>
                </c:pt>
                <c:pt idx="14">
                  <c:v>1422.86</c:v>
                </c:pt>
                <c:pt idx="15">
                  <c:v>1166.98</c:v>
                </c:pt>
                <c:pt idx="16">
                  <c:v>679.12</c:v>
                </c:pt>
                <c:pt idx="17">
                  <c:v>389</c:v>
                </c:pt>
                <c:pt idx="18">
                  <c:v>1070.8800000000001</c:v>
                </c:pt>
                <c:pt idx="19">
                  <c:v>442.72</c:v>
                </c:pt>
                <c:pt idx="20">
                  <c:v>1378.69</c:v>
                </c:pt>
                <c:pt idx="21">
                  <c:v>687.24</c:v>
                </c:pt>
                <c:pt idx="22">
                  <c:v>849.13</c:v>
                </c:pt>
                <c:pt idx="23">
                  <c:v>1091.17</c:v>
                </c:pt>
                <c:pt idx="24">
                  <c:v>674.88</c:v>
                </c:pt>
                <c:pt idx="25">
                  <c:v>671.28</c:v>
                </c:pt>
                <c:pt idx="26">
                  <c:v>159.25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Trends'!$C$72</c:f>
              <c:numCache>
                <c:formatCode>#,##0</c:formatCode>
                <c:ptCount val="1"/>
                <c:pt idx="0">
                  <c:v>703.71527777777783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Trends'!$D$72</c:f>
              <c:numCache>
                <c:formatCode>#,##0</c:formatCode>
                <c:ptCount val="1"/>
                <c:pt idx="0">
                  <c:v>556.06799999999998</c:v>
                </c:pt>
              </c:numCache>
            </c:numRef>
          </c:val>
        </c:ser>
        <c:marker val="1"/>
        <c:axId val="147801600"/>
        <c:axId val="147803136"/>
      </c:lineChart>
      <c:dateAx>
        <c:axId val="147801600"/>
        <c:scaling>
          <c:orientation val="minMax"/>
        </c:scaling>
        <c:axPos val="b"/>
        <c:numFmt formatCode="0" sourceLinked="1"/>
        <c:majorTickMark val="none"/>
        <c:tickLblPos val="nextTo"/>
        <c:crossAx val="147803136"/>
        <c:crosses val="autoZero"/>
        <c:lblOffset val="100"/>
        <c:baseTimeUnit val="days"/>
      </c:dateAx>
      <c:valAx>
        <c:axId val="147803136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7801600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tilefish unc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Trends'!$A$73</c:f>
              <c:strCache>
                <c:ptCount val="1"/>
                <c:pt idx="0">
                  <c:v>tilefish unc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Trends'!$J$73:$AJ$73</c:f>
              <c:numCache>
                <c:formatCode>#,##0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10288.35</c:v>
                </c:pt>
                <c:pt idx="4">
                  <c:v>0</c:v>
                </c:pt>
                <c:pt idx="5">
                  <c:v>19265</c:v>
                </c:pt>
                <c:pt idx="6">
                  <c:v>62405.04</c:v>
                </c:pt>
                <c:pt idx="7">
                  <c:v>27748</c:v>
                </c:pt>
                <c:pt idx="8">
                  <c:v>28360.41</c:v>
                </c:pt>
                <c:pt idx="9">
                  <c:v>17822</c:v>
                </c:pt>
                <c:pt idx="10">
                  <c:v>25058</c:v>
                </c:pt>
                <c:pt idx="11">
                  <c:v>13834</c:v>
                </c:pt>
                <c:pt idx="12">
                  <c:v>4404</c:v>
                </c:pt>
                <c:pt idx="13">
                  <c:v>80</c:v>
                </c:pt>
                <c:pt idx="14">
                  <c:v>13</c:v>
                </c:pt>
                <c:pt idx="15">
                  <c:v>34</c:v>
                </c:pt>
                <c:pt idx="16">
                  <c:v>0</c:v>
                </c:pt>
                <c:pt idx="17">
                  <c:v>0</c:v>
                </c:pt>
                <c:pt idx="18">
                  <c:v>126</c:v>
                </c:pt>
                <c:pt idx="19">
                  <c:v>124</c:v>
                </c:pt>
                <c:pt idx="20">
                  <c:v>59</c:v>
                </c:pt>
                <c:pt idx="21">
                  <c:v>0</c:v>
                </c:pt>
                <c:pt idx="22">
                  <c:v>1019</c:v>
                </c:pt>
                <c:pt idx="23">
                  <c:v>145</c:v>
                </c:pt>
                <c:pt idx="24">
                  <c:v>422</c:v>
                </c:pt>
                <c:pt idx="25">
                  <c:v>0</c:v>
                </c:pt>
                <c:pt idx="26">
                  <c:v>132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Trends'!$C$73</c:f>
              <c:numCache>
                <c:formatCode>#,##0</c:formatCode>
                <c:ptCount val="1"/>
                <c:pt idx="0">
                  <c:v>5870.5222222222219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Trends'!$D$73</c:f>
              <c:numCache>
                <c:formatCode>#,##0</c:formatCode>
                <c:ptCount val="1"/>
                <c:pt idx="0">
                  <c:v>152.02499999999998</c:v>
                </c:pt>
              </c:numCache>
            </c:numRef>
          </c:val>
        </c:ser>
        <c:marker val="1"/>
        <c:axId val="147845504"/>
        <c:axId val="147847040"/>
      </c:lineChart>
      <c:dateAx>
        <c:axId val="147845504"/>
        <c:scaling>
          <c:orientation val="minMax"/>
        </c:scaling>
        <c:axPos val="b"/>
        <c:numFmt formatCode="0" sourceLinked="1"/>
        <c:majorTickMark val="none"/>
        <c:tickLblPos val="nextTo"/>
        <c:crossAx val="147847040"/>
        <c:crosses val="autoZero"/>
        <c:lblOffset val="100"/>
        <c:baseTimeUnit val="days"/>
      </c:dateAx>
      <c:valAx>
        <c:axId val="147847040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7845504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red</a:t>
            </a:r>
            <a:r>
              <a:rPr lang="en-US" baseline="0"/>
              <a:t> grouper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Trends'!$A$10</c:f>
              <c:strCache>
                <c:ptCount val="1"/>
                <c:pt idx="0">
                  <c:v>red grouper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Trends'!$J$10:$AJ$10</c:f>
              <c:numCache>
                <c:formatCode>#,##0</c:formatCode>
                <c:ptCount val="27"/>
                <c:pt idx="0">
                  <c:v>133686.66999999998</c:v>
                </c:pt>
                <c:pt idx="1">
                  <c:v>129666.25</c:v>
                </c:pt>
                <c:pt idx="2">
                  <c:v>67934.95</c:v>
                </c:pt>
                <c:pt idx="3">
                  <c:v>97025.73000000001</c:v>
                </c:pt>
                <c:pt idx="4">
                  <c:v>63356.25</c:v>
                </c:pt>
                <c:pt idx="5">
                  <c:v>613570.51</c:v>
                </c:pt>
                <c:pt idx="6">
                  <c:v>557235.32000000007</c:v>
                </c:pt>
                <c:pt idx="7">
                  <c:v>591986.4</c:v>
                </c:pt>
                <c:pt idx="8">
                  <c:v>453145.36</c:v>
                </c:pt>
                <c:pt idx="9">
                  <c:v>328662.51</c:v>
                </c:pt>
                <c:pt idx="10">
                  <c:v>306287.09000000003</c:v>
                </c:pt>
                <c:pt idx="11">
                  <c:v>309284.03000000003</c:v>
                </c:pt>
                <c:pt idx="12">
                  <c:v>440435.8</c:v>
                </c:pt>
                <c:pt idx="13">
                  <c:v>418373.92000000004</c:v>
                </c:pt>
                <c:pt idx="14">
                  <c:v>431048.24</c:v>
                </c:pt>
                <c:pt idx="15">
                  <c:v>470487.5</c:v>
                </c:pt>
                <c:pt idx="16">
                  <c:v>546031.55000000005</c:v>
                </c:pt>
                <c:pt idx="17">
                  <c:v>729261.59000000008</c:v>
                </c:pt>
                <c:pt idx="18">
                  <c:v>647568.74</c:v>
                </c:pt>
                <c:pt idx="19">
                  <c:v>577132.52</c:v>
                </c:pt>
                <c:pt idx="20">
                  <c:v>554318.61</c:v>
                </c:pt>
                <c:pt idx="21">
                  <c:v>652502.30000000005</c:v>
                </c:pt>
                <c:pt idx="22">
                  <c:v>522300.41000000003</c:v>
                </c:pt>
                <c:pt idx="23">
                  <c:v>756860.09</c:v>
                </c:pt>
                <c:pt idx="24">
                  <c:v>659378.21</c:v>
                </c:pt>
                <c:pt idx="25">
                  <c:v>816164.92999999993</c:v>
                </c:pt>
                <c:pt idx="26">
                  <c:v>1160348.6100000001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Trends'!$C$10</c:f>
              <c:numCache>
                <c:formatCode>#,##0</c:formatCode>
                <c:ptCount val="1"/>
                <c:pt idx="0">
                  <c:v>362057.05805555556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Trends'!$D$10</c:f>
              <c:numCache>
                <c:formatCode>#,##0</c:formatCode>
                <c:ptCount val="1"/>
                <c:pt idx="0">
                  <c:v>530687.70075000008</c:v>
                </c:pt>
              </c:numCache>
            </c:numRef>
          </c:val>
        </c:ser>
        <c:marker val="1"/>
        <c:axId val="138788864"/>
        <c:axId val="138790400"/>
      </c:lineChart>
      <c:catAx>
        <c:axId val="138788864"/>
        <c:scaling>
          <c:orientation val="minMax"/>
        </c:scaling>
        <c:axPos val="b"/>
        <c:numFmt formatCode="0" sourceLinked="1"/>
        <c:majorTickMark val="none"/>
        <c:tickLblPos val="nextTo"/>
        <c:crossAx val="138790400"/>
        <c:crosses val="autoZero"/>
        <c:auto val="1"/>
        <c:lblAlgn val="ctr"/>
        <c:lblOffset val="100"/>
      </c:catAx>
      <c:valAx>
        <c:axId val="138790400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38788864"/>
        <c:crosses val="autoZero"/>
        <c:crossBetween val="between"/>
      </c:valAx>
    </c:plotArea>
    <c:plotVisOnly val="1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atlantic spadefish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Trends'!$A$74</c:f>
              <c:strCache>
                <c:ptCount val="1"/>
                <c:pt idx="0">
                  <c:v>atlantic spadefish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Trends'!$J$74:$AJ$74</c:f>
              <c:numCache>
                <c:formatCode>#,##0</c:formatCode>
                <c:ptCount val="27"/>
                <c:pt idx="0">
                  <c:v>1437.24</c:v>
                </c:pt>
                <c:pt idx="1">
                  <c:v>1590.59</c:v>
                </c:pt>
                <c:pt idx="2">
                  <c:v>1861.46</c:v>
                </c:pt>
                <c:pt idx="3">
                  <c:v>3222.49</c:v>
                </c:pt>
                <c:pt idx="4">
                  <c:v>3820.38</c:v>
                </c:pt>
                <c:pt idx="5">
                  <c:v>6812.32</c:v>
                </c:pt>
                <c:pt idx="6">
                  <c:v>3685.28</c:v>
                </c:pt>
                <c:pt idx="7">
                  <c:v>15457.49</c:v>
                </c:pt>
                <c:pt idx="8">
                  <c:v>44635.8</c:v>
                </c:pt>
                <c:pt idx="9">
                  <c:v>3386.86</c:v>
                </c:pt>
                <c:pt idx="10">
                  <c:v>2709.33</c:v>
                </c:pt>
                <c:pt idx="11">
                  <c:v>2721.32</c:v>
                </c:pt>
                <c:pt idx="12">
                  <c:v>1984.92</c:v>
                </c:pt>
                <c:pt idx="13">
                  <c:v>1535.8</c:v>
                </c:pt>
                <c:pt idx="14">
                  <c:v>2750.07</c:v>
                </c:pt>
                <c:pt idx="15">
                  <c:v>512.65</c:v>
                </c:pt>
                <c:pt idx="16">
                  <c:v>783.8</c:v>
                </c:pt>
                <c:pt idx="17">
                  <c:v>891.53</c:v>
                </c:pt>
                <c:pt idx="18">
                  <c:v>677.78</c:v>
                </c:pt>
                <c:pt idx="19">
                  <c:v>726.92</c:v>
                </c:pt>
                <c:pt idx="20">
                  <c:v>677.47</c:v>
                </c:pt>
                <c:pt idx="21">
                  <c:v>357.03</c:v>
                </c:pt>
                <c:pt idx="22">
                  <c:v>4506.59</c:v>
                </c:pt>
                <c:pt idx="23">
                  <c:v>654.55999999999995</c:v>
                </c:pt>
                <c:pt idx="24">
                  <c:v>370.15</c:v>
                </c:pt>
                <c:pt idx="25">
                  <c:v>429.67</c:v>
                </c:pt>
                <c:pt idx="26">
                  <c:v>82.06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Trends'!$C$74</c:f>
              <c:numCache>
                <c:formatCode>#,##0</c:formatCode>
                <c:ptCount val="1"/>
                <c:pt idx="0">
                  <c:v>3007.8211111111109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Trends'!$D$74</c:f>
              <c:numCache>
                <c:formatCode>#,##0</c:formatCode>
                <c:ptCount val="1"/>
                <c:pt idx="0">
                  <c:v>703.03199999999993</c:v>
                </c:pt>
              </c:numCache>
            </c:numRef>
          </c:val>
        </c:ser>
        <c:marker val="1"/>
        <c:axId val="147868672"/>
        <c:axId val="147890944"/>
      </c:lineChart>
      <c:dateAx>
        <c:axId val="147868672"/>
        <c:scaling>
          <c:orientation val="minMax"/>
        </c:scaling>
        <c:axPos val="b"/>
        <c:numFmt formatCode="0" sourceLinked="1"/>
        <c:majorTickMark val="none"/>
        <c:tickLblPos val="nextTo"/>
        <c:crossAx val="147890944"/>
        <c:crosses val="autoZero"/>
        <c:lblOffset val="100"/>
        <c:baseTimeUnit val="days"/>
      </c:dateAx>
      <c:valAx>
        <c:axId val="147890944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7868672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french grunt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Trends'!$A$75</c:f>
              <c:strCache>
                <c:ptCount val="1"/>
                <c:pt idx="0">
                  <c:v>french grunt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Trends'!$J$75:$AJ$75</c:f>
              <c:numCache>
                <c:formatCode>#,##0</c:formatCode>
                <c:ptCount val="27"/>
                <c:pt idx="0">
                  <c:v>52087.519999999997</c:v>
                </c:pt>
                <c:pt idx="1">
                  <c:v>3927.9399999999996</c:v>
                </c:pt>
                <c:pt idx="2">
                  <c:v>13910.85</c:v>
                </c:pt>
                <c:pt idx="3">
                  <c:v>13570.3</c:v>
                </c:pt>
                <c:pt idx="4">
                  <c:v>6149.5</c:v>
                </c:pt>
                <c:pt idx="5">
                  <c:v>10040.73</c:v>
                </c:pt>
                <c:pt idx="6">
                  <c:v>24991.279999999999</c:v>
                </c:pt>
                <c:pt idx="7">
                  <c:v>29362.9</c:v>
                </c:pt>
                <c:pt idx="8">
                  <c:v>1467.1</c:v>
                </c:pt>
                <c:pt idx="9">
                  <c:v>1112.74</c:v>
                </c:pt>
                <c:pt idx="10">
                  <c:v>1216.8900000000001</c:v>
                </c:pt>
                <c:pt idx="11">
                  <c:v>4096.87</c:v>
                </c:pt>
                <c:pt idx="12">
                  <c:v>158.97999999999999</c:v>
                </c:pt>
                <c:pt idx="13">
                  <c:v>2718.7799999999997</c:v>
                </c:pt>
                <c:pt idx="14">
                  <c:v>2296.69</c:v>
                </c:pt>
                <c:pt idx="15">
                  <c:v>1191.27</c:v>
                </c:pt>
                <c:pt idx="16">
                  <c:v>26082.720000000001</c:v>
                </c:pt>
                <c:pt idx="17">
                  <c:v>1259.08</c:v>
                </c:pt>
                <c:pt idx="18">
                  <c:v>2217.1499999999996</c:v>
                </c:pt>
                <c:pt idx="19">
                  <c:v>243.14</c:v>
                </c:pt>
                <c:pt idx="20">
                  <c:v>465.12</c:v>
                </c:pt>
                <c:pt idx="21">
                  <c:v>826.16</c:v>
                </c:pt>
                <c:pt idx="22">
                  <c:v>450.79999999999995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66.040000000000006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Trends'!$C$75</c:f>
              <c:numCache>
                <c:formatCode>#,##0</c:formatCode>
                <c:ptCount val="1"/>
                <c:pt idx="0">
                  <c:v>5553.0708333333332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Trends'!$D$75</c:f>
              <c:numCache>
                <c:formatCode>#,##0</c:formatCode>
                <c:ptCount val="1"/>
                <c:pt idx="0">
                  <c:v>414.56175000000002</c:v>
                </c:pt>
              </c:numCache>
            </c:numRef>
          </c:val>
        </c:ser>
        <c:marker val="1"/>
        <c:axId val="147912576"/>
        <c:axId val="147914112"/>
      </c:lineChart>
      <c:dateAx>
        <c:axId val="147912576"/>
        <c:scaling>
          <c:orientation val="minMax"/>
        </c:scaling>
        <c:axPos val="b"/>
        <c:numFmt formatCode="0" sourceLinked="1"/>
        <c:majorTickMark val="none"/>
        <c:tickLblPos val="nextTo"/>
        <c:crossAx val="147914112"/>
        <c:crosses val="autoZero"/>
        <c:lblOffset val="100"/>
        <c:baseTimeUnit val="days"/>
      </c:dateAx>
      <c:valAx>
        <c:axId val="147914112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7912576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longspine porgy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Trends'!$A$76</c:f>
              <c:strCache>
                <c:ptCount val="1"/>
                <c:pt idx="0">
                  <c:v>longspine porgy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Trends'!$J$76:$AJ$76</c:f>
              <c:numCache>
                <c:formatCode>#,##0</c:formatCode>
                <c:ptCount val="27"/>
                <c:pt idx="0">
                  <c:v>2326.0700000000002</c:v>
                </c:pt>
                <c:pt idx="1">
                  <c:v>5820.27</c:v>
                </c:pt>
                <c:pt idx="2">
                  <c:v>5062.21</c:v>
                </c:pt>
                <c:pt idx="3">
                  <c:v>12635.35</c:v>
                </c:pt>
                <c:pt idx="4">
                  <c:v>1066.3800000000001</c:v>
                </c:pt>
                <c:pt idx="5">
                  <c:v>497.75</c:v>
                </c:pt>
                <c:pt idx="6">
                  <c:v>4727.54</c:v>
                </c:pt>
                <c:pt idx="7">
                  <c:v>5688.1</c:v>
                </c:pt>
                <c:pt idx="8">
                  <c:v>2343.11</c:v>
                </c:pt>
                <c:pt idx="9">
                  <c:v>88.51</c:v>
                </c:pt>
                <c:pt idx="10">
                  <c:v>2016.87</c:v>
                </c:pt>
                <c:pt idx="11">
                  <c:v>0</c:v>
                </c:pt>
                <c:pt idx="12">
                  <c:v>180.12</c:v>
                </c:pt>
                <c:pt idx="13">
                  <c:v>783.99</c:v>
                </c:pt>
                <c:pt idx="14">
                  <c:v>2.0299999999999998</c:v>
                </c:pt>
                <c:pt idx="15">
                  <c:v>59.92</c:v>
                </c:pt>
                <c:pt idx="16">
                  <c:v>12.84</c:v>
                </c:pt>
                <c:pt idx="17">
                  <c:v>0</c:v>
                </c:pt>
                <c:pt idx="18">
                  <c:v>183.08</c:v>
                </c:pt>
                <c:pt idx="19">
                  <c:v>15.77</c:v>
                </c:pt>
                <c:pt idx="20">
                  <c:v>2.38</c:v>
                </c:pt>
                <c:pt idx="21">
                  <c:v>0</c:v>
                </c:pt>
                <c:pt idx="22">
                  <c:v>5</c:v>
                </c:pt>
                <c:pt idx="23">
                  <c:v>807.24</c:v>
                </c:pt>
                <c:pt idx="24">
                  <c:v>32</c:v>
                </c:pt>
                <c:pt idx="25">
                  <c:v>16</c:v>
                </c:pt>
                <c:pt idx="26">
                  <c:v>29.81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Trends'!$C$76</c:f>
              <c:numCache>
                <c:formatCode>#,##0</c:formatCode>
                <c:ptCount val="1"/>
                <c:pt idx="0">
                  <c:v>1233.3983333333331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Trends'!$D$76</c:f>
              <c:numCache>
                <c:formatCode>#,##0</c:formatCode>
                <c:ptCount val="1"/>
                <c:pt idx="0">
                  <c:v>81.846000000000004</c:v>
                </c:pt>
              </c:numCache>
            </c:numRef>
          </c:val>
        </c:ser>
        <c:marker val="1"/>
        <c:axId val="147956480"/>
        <c:axId val="147958016"/>
      </c:lineChart>
      <c:dateAx>
        <c:axId val="147956480"/>
        <c:scaling>
          <c:orientation val="minMax"/>
        </c:scaling>
        <c:axPos val="b"/>
        <c:numFmt formatCode="0" sourceLinked="1"/>
        <c:majorTickMark val="none"/>
        <c:tickLblPos val="nextTo"/>
        <c:crossAx val="147958016"/>
        <c:crosses val="autoZero"/>
        <c:lblOffset val="100"/>
        <c:baseTimeUnit val="days"/>
      </c:dateAx>
      <c:valAx>
        <c:axId val="147958016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7956480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black snapper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Trends'!$A$77</c:f>
              <c:strCache>
                <c:ptCount val="1"/>
                <c:pt idx="0">
                  <c:v>black snapper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Trends'!$J$77:$AJ$77</c:f>
              <c:numCache>
                <c:formatCode>#,##0</c:formatCode>
                <c:ptCount val="27"/>
                <c:pt idx="0">
                  <c:v>198.41</c:v>
                </c:pt>
                <c:pt idx="1">
                  <c:v>45.84</c:v>
                </c:pt>
                <c:pt idx="2">
                  <c:v>78.63</c:v>
                </c:pt>
                <c:pt idx="3">
                  <c:v>2.2000000000000002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141</c:v>
                </c:pt>
                <c:pt idx="11">
                  <c:v>120.52</c:v>
                </c:pt>
                <c:pt idx="12">
                  <c:v>4917</c:v>
                </c:pt>
                <c:pt idx="13">
                  <c:v>488.01</c:v>
                </c:pt>
                <c:pt idx="14">
                  <c:v>26</c:v>
                </c:pt>
                <c:pt idx="15">
                  <c:v>28.97</c:v>
                </c:pt>
                <c:pt idx="16">
                  <c:v>7</c:v>
                </c:pt>
                <c:pt idx="17">
                  <c:v>8</c:v>
                </c:pt>
                <c:pt idx="18">
                  <c:v>3</c:v>
                </c:pt>
                <c:pt idx="19">
                  <c:v>11</c:v>
                </c:pt>
                <c:pt idx="20">
                  <c:v>462</c:v>
                </c:pt>
                <c:pt idx="21">
                  <c:v>377</c:v>
                </c:pt>
                <c:pt idx="22">
                  <c:v>286</c:v>
                </c:pt>
                <c:pt idx="23">
                  <c:v>286</c:v>
                </c:pt>
                <c:pt idx="24">
                  <c:v>0</c:v>
                </c:pt>
                <c:pt idx="25">
                  <c:v>228</c:v>
                </c:pt>
                <c:pt idx="26">
                  <c:v>16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Trends'!$C$77</c:f>
              <c:numCache>
                <c:formatCode>#,##0</c:formatCode>
                <c:ptCount val="1"/>
                <c:pt idx="0">
                  <c:v>214.73833333333334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Trends'!$D$77</c:f>
              <c:numCache>
                <c:formatCode>#,##0</c:formatCode>
                <c:ptCount val="1"/>
                <c:pt idx="0">
                  <c:v>125.77499999999999</c:v>
                </c:pt>
              </c:numCache>
            </c:numRef>
          </c:val>
        </c:ser>
        <c:marker val="1"/>
        <c:axId val="147979648"/>
        <c:axId val="148075648"/>
      </c:lineChart>
      <c:dateAx>
        <c:axId val="147979648"/>
        <c:scaling>
          <c:orientation val="minMax"/>
        </c:scaling>
        <c:axPos val="b"/>
        <c:numFmt formatCode="0" sourceLinked="1"/>
        <c:majorTickMark val="none"/>
        <c:tickLblPos val="nextTo"/>
        <c:crossAx val="148075648"/>
        <c:crosses val="autoZero"/>
        <c:lblOffset val="100"/>
        <c:baseTimeUnit val="days"/>
      </c:dateAx>
      <c:valAx>
        <c:axId val="148075648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7979648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spanish hogfish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Trends'!$A$78</c:f>
              <c:strCache>
                <c:ptCount val="1"/>
                <c:pt idx="0">
                  <c:v>spanish hogfish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Trends'!$J$78:$AJ$78</c:f>
              <c:numCache>
                <c:formatCode>#,##0</c:formatCode>
                <c:ptCount val="27"/>
                <c:pt idx="0">
                  <c:v>1.3</c:v>
                </c:pt>
                <c:pt idx="1">
                  <c:v>17.64</c:v>
                </c:pt>
                <c:pt idx="2">
                  <c:v>98.69</c:v>
                </c:pt>
                <c:pt idx="3">
                  <c:v>16.53</c:v>
                </c:pt>
                <c:pt idx="4">
                  <c:v>13.04</c:v>
                </c:pt>
                <c:pt idx="5">
                  <c:v>10.49</c:v>
                </c:pt>
                <c:pt idx="6">
                  <c:v>48.28</c:v>
                </c:pt>
                <c:pt idx="7">
                  <c:v>10.029999999999999</c:v>
                </c:pt>
                <c:pt idx="8">
                  <c:v>3.52</c:v>
                </c:pt>
                <c:pt idx="9">
                  <c:v>7.01</c:v>
                </c:pt>
                <c:pt idx="10">
                  <c:v>12.52</c:v>
                </c:pt>
                <c:pt idx="11">
                  <c:v>5.82</c:v>
                </c:pt>
                <c:pt idx="12">
                  <c:v>1.9</c:v>
                </c:pt>
                <c:pt idx="13">
                  <c:v>5.69</c:v>
                </c:pt>
                <c:pt idx="14">
                  <c:v>4.41</c:v>
                </c:pt>
                <c:pt idx="15">
                  <c:v>0</c:v>
                </c:pt>
                <c:pt idx="16">
                  <c:v>4.37</c:v>
                </c:pt>
                <c:pt idx="17">
                  <c:v>0.84</c:v>
                </c:pt>
                <c:pt idx="18">
                  <c:v>0</c:v>
                </c:pt>
                <c:pt idx="19">
                  <c:v>0.55000000000000004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2.0099999999999998</c:v>
                </c:pt>
                <c:pt idx="26">
                  <c:v>2.16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Trends'!$C$78</c:f>
              <c:numCache>
                <c:formatCode>#,##0</c:formatCode>
                <c:ptCount val="1"/>
                <c:pt idx="0">
                  <c:v>7.4111111111111114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Trends'!$D$78</c:f>
              <c:numCache>
                <c:formatCode>#,##0</c:formatCode>
                <c:ptCount val="1"/>
                <c:pt idx="0">
                  <c:v>0.41700000000000004</c:v>
                </c:pt>
              </c:numCache>
            </c:numRef>
          </c:val>
        </c:ser>
        <c:marker val="1"/>
        <c:axId val="147982592"/>
        <c:axId val="147988480"/>
      </c:lineChart>
      <c:dateAx>
        <c:axId val="147982592"/>
        <c:scaling>
          <c:orientation val="minMax"/>
        </c:scaling>
        <c:axPos val="b"/>
        <c:numFmt formatCode="0" sourceLinked="1"/>
        <c:majorTickMark val="none"/>
        <c:tickLblPos val="nextTo"/>
        <c:crossAx val="147988480"/>
        <c:crosses val="autoZero"/>
        <c:lblOffset val="100"/>
        <c:baseTimeUnit val="days"/>
      </c:dateAx>
      <c:valAx>
        <c:axId val="147988480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7982592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grass porgy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Trends'!$A$79</c:f>
              <c:strCache>
                <c:ptCount val="1"/>
                <c:pt idx="0">
                  <c:v>grass porgy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Trends'!$J$79:$AJ$79</c:f>
              <c:numCache>
                <c:formatCode>#,##0</c:formatCode>
                <c:ptCount val="27"/>
                <c:pt idx="0">
                  <c:v>794.35</c:v>
                </c:pt>
                <c:pt idx="1">
                  <c:v>14.88</c:v>
                </c:pt>
                <c:pt idx="2">
                  <c:v>35.979999999999997</c:v>
                </c:pt>
                <c:pt idx="3">
                  <c:v>1.63</c:v>
                </c:pt>
                <c:pt idx="4">
                  <c:v>1127.1099999999999</c:v>
                </c:pt>
                <c:pt idx="5">
                  <c:v>78.260000000000005</c:v>
                </c:pt>
                <c:pt idx="6">
                  <c:v>9.65</c:v>
                </c:pt>
                <c:pt idx="7">
                  <c:v>28.17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294.89999999999998</c:v>
                </c:pt>
                <c:pt idx="12">
                  <c:v>0</c:v>
                </c:pt>
                <c:pt idx="13">
                  <c:v>0</c:v>
                </c:pt>
                <c:pt idx="14">
                  <c:v>214.41</c:v>
                </c:pt>
                <c:pt idx="15">
                  <c:v>401.81</c:v>
                </c:pt>
                <c:pt idx="16">
                  <c:v>1455.48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317.7</c:v>
                </c:pt>
                <c:pt idx="21">
                  <c:v>741.12</c:v>
                </c:pt>
                <c:pt idx="22">
                  <c:v>1181.4000000000001</c:v>
                </c:pt>
                <c:pt idx="23">
                  <c:v>0</c:v>
                </c:pt>
                <c:pt idx="24">
                  <c:v>273.01</c:v>
                </c:pt>
                <c:pt idx="25">
                  <c:v>0</c:v>
                </c:pt>
                <c:pt idx="26">
                  <c:v>1.65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Trends'!$C$79</c:f>
              <c:numCache>
                <c:formatCode>#,##0</c:formatCode>
                <c:ptCount val="1"/>
                <c:pt idx="0">
                  <c:v>193.65305555555557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Trends'!$D$79</c:f>
              <c:numCache>
                <c:formatCode>#,##0</c:formatCode>
                <c:ptCount val="1"/>
                <c:pt idx="0">
                  <c:v>188.61600000000004</c:v>
                </c:pt>
              </c:numCache>
            </c:numRef>
          </c:val>
        </c:ser>
        <c:marker val="1"/>
        <c:axId val="148026496"/>
        <c:axId val="148028032"/>
      </c:lineChart>
      <c:dateAx>
        <c:axId val="148026496"/>
        <c:scaling>
          <c:orientation val="minMax"/>
        </c:scaling>
        <c:axPos val="b"/>
        <c:numFmt formatCode="0" sourceLinked="1"/>
        <c:majorTickMark val="none"/>
        <c:tickLblPos val="nextTo"/>
        <c:crossAx val="148028032"/>
        <c:crosses val="autoZero"/>
        <c:lblOffset val="100"/>
        <c:baseTimeUnit val="days"/>
      </c:dateAx>
      <c:valAx>
        <c:axId val="148028032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8026496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spanish grunt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Trends'!$A$80</c:f>
              <c:strCache>
                <c:ptCount val="1"/>
                <c:pt idx="0">
                  <c:v>spanish grunt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Trends'!$J$80:$AJ$80</c:f>
              <c:numCache>
                <c:formatCode>#,##0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561.13</c:v>
                </c:pt>
                <c:pt idx="3">
                  <c:v>16064.65</c:v>
                </c:pt>
                <c:pt idx="4">
                  <c:v>7.22</c:v>
                </c:pt>
                <c:pt idx="5">
                  <c:v>0</c:v>
                </c:pt>
                <c:pt idx="6">
                  <c:v>0.55000000000000004</c:v>
                </c:pt>
                <c:pt idx="7">
                  <c:v>819.39</c:v>
                </c:pt>
                <c:pt idx="8">
                  <c:v>32377.23</c:v>
                </c:pt>
                <c:pt idx="9">
                  <c:v>5740.64</c:v>
                </c:pt>
                <c:pt idx="10">
                  <c:v>3134.24</c:v>
                </c:pt>
                <c:pt idx="11">
                  <c:v>10.029999999999999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722.58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2262.42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688.01</c:v>
                </c:pt>
                <c:pt idx="26">
                  <c:v>0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Trends'!$C$80</c:f>
              <c:numCache>
                <c:formatCode>#,##0</c:formatCode>
                <c:ptCount val="1"/>
                <c:pt idx="0">
                  <c:v>1733.0025000000001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Trends'!$D$80</c:f>
              <c:numCache>
                <c:formatCode>#,##0</c:formatCode>
                <c:ptCount val="1"/>
                <c:pt idx="0">
                  <c:v>221.28225</c:v>
                </c:pt>
              </c:numCache>
            </c:numRef>
          </c:val>
        </c:ser>
        <c:marker val="1"/>
        <c:axId val="148168704"/>
        <c:axId val="148170240"/>
      </c:lineChart>
      <c:dateAx>
        <c:axId val="148168704"/>
        <c:scaling>
          <c:orientation val="minMax"/>
        </c:scaling>
        <c:axPos val="b"/>
        <c:numFmt formatCode="0" sourceLinked="1"/>
        <c:majorTickMark val="none"/>
        <c:tickLblPos val="nextTo"/>
        <c:crossAx val="148170240"/>
        <c:crosses val="autoZero"/>
        <c:lblOffset val="100"/>
        <c:baseTimeUnit val="days"/>
      </c:dateAx>
      <c:valAx>
        <c:axId val="148170240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8168704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mahogany snapper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Trends'!$A$81</c:f>
              <c:strCache>
                <c:ptCount val="1"/>
                <c:pt idx="0">
                  <c:v>mahogany snapper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Trends'!$J$81:$AJ$81</c:f>
              <c:numCache>
                <c:formatCode>#,##0</c:formatCode>
                <c:ptCount val="27"/>
                <c:pt idx="0">
                  <c:v>5297.33</c:v>
                </c:pt>
                <c:pt idx="1">
                  <c:v>2610.96</c:v>
                </c:pt>
                <c:pt idx="2">
                  <c:v>196.98000000000002</c:v>
                </c:pt>
                <c:pt idx="3">
                  <c:v>4719.3499999999995</c:v>
                </c:pt>
                <c:pt idx="4">
                  <c:v>1487.1200000000001</c:v>
                </c:pt>
                <c:pt idx="5">
                  <c:v>23.05</c:v>
                </c:pt>
                <c:pt idx="6">
                  <c:v>17.010000000000002</c:v>
                </c:pt>
                <c:pt idx="7">
                  <c:v>44.97</c:v>
                </c:pt>
                <c:pt idx="8">
                  <c:v>0</c:v>
                </c:pt>
                <c:pt idx="9">
                  <c:v>5.97</c:v>
                </c:pt>
                <c:pt idx="10">
                  <c:v>72.069999999999993</c:v>
                </c:pt>
                <c:pt idx="11">
                  <c:v>723</c:v>
                </c:pt>
                <c:pt idx="12">
                  <c:v>68.039999999999992</c:v>
                </c:pt>
                <c:pt idx="13">
                  <c:v>121.76</c:v>
                </c:pt>
                <c:pt idx="14">
                  <c:v>40.020000000000003</c:v>
                </c:pt>
                <c:pt idx="15">
                  <c:v>211.20999999999998</c:v>
                </c:pt>
                <c:pt idx="16">
                  <c:v>114.43</c:v>
                </c:pt>
                <c:pt idx="17">
                  <c:v>38</c:v>
                </c:pt>
                <c:pt idx="18">
                  <c:v>3730.7300000000005</c:v>
                </c:pt>
                <c:pt idx="19">
                  <c:v>17</c:v>
                </c:pt>
                <c:pt idx="20">
                  <c:v>25</c:v>
                </c:pt>
                <c:pt idx="21">
                  <c:v>123.43</c:v>
                </c:pt>
                <c:pt idx="22">
                  <c:v>25</c:v>
                </c:pt>
                <c:pt idx="23">
                  <c:v>160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Trends'!$C$81</c:f>
              <c:numCache>
                <c:formatCode>#,##0</c:formatCode>
                <c:ptCount val="1"/>
                <c:pt idx="0">
                  <c:v>552.0675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Trends'!$D$81</c:f>
              <c:numCache>
                <c:formatCode>#,##0</c:formatCode>
                <c:ptCount val="1"/>
                <c:pt idx="0">
                  <c:v>309.08699999999999</c:v>
                </c:pt>
              </c:numCache>
            </c:numRef>
          </c:val>
        </c:ser>
        <c:marker val="1"/>
        <c:axId val="148191872"/>
        <c:axId val="148210048"/>
      </c:lineChart>
      <c:dateAx>
        <c:axId val="148191872"/>
        <c:scaling>
          <c:orientation val="minMax"/>
        </c:scaling>
        <c:axPos val="b"/>
        <c:numFmt formatCode="0" sourceLinked="1"/>
        <c:majorTickMark val="none"/>
        <c:tickLblPos val="nextTo"/>
        <c:crossAx val="148210048"/>
        <c:crosses val="autoZero"/>
        <c:lblOffset val="100"/>
        <c:baseTimeUnit val="days"/>
      </c:dateAx>
      <c:valAx>
        <c:axId val="148210048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8191872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nassau grouper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Trends'!$A$82</c:f>
              <c:strCache>
                <c:ptCount val="1"/>
                <c:pt idx="0">
                  <c:v>nassau grouper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Trends'!$J$82:$AJ$82</c:f>
              <c:numCache>
                <c:formatCode>#,##0</c:formatCode>
                <c:ptCount val="27"/>
                <c:pt idx="0">
                  <c:v>68500.67</c:v>
                </c:pt>
                <c:pt idx="1">
                  <c:v>161149.59</c:v>
                </c:pt>
                <c:pt idx="2">
                  <c:v>208646.80000000002</c:v>
                </c:pt>
                <c:pt idx="3">
                  <c:v>77986.45</c:v>
                </c:pt>
                <c:pt idx="4">
                  <c:v>101297.03</c:v>
                </c:pt>
                <c:pt idx="5">
                  <c:v>38999.839999999997</c:v>
                </c:pt>
                <c:pt idx="6">
                  <c:v>8822.51</c:v>
                </c:pt>
                <c:pt idx="7">
                  <c:v>24016.38</c:v>
                </c:pt>
                <c:pt idx="8">
                  <c:v>16663.669999999998</c:v>
                </c:pt>
                <c:pt idx="9">
                  <c:v>8891.6</c:v>
                </c:pt>
                <c:pt idx="10">
                  <c:v>15244.99</c:v>
                </c:pt>
                <c:pt idx="11">
                  <c:v>9647.8300000000017</c:v>
                </c:pt>
                <c:pt idx="12">
                  <c:v>18034</c:v>
                </c:pt>
                <c:pt idx="13">
                  <c:v>4237.1499999999996</c:v>
                </c:pt>
                <c:pt idx="14">
                  <c:v>43.58</c:v>
                </c:pt>
                <c:pt idx="15">
                  <c:v>1899.4299999999998</c:v>
                </c:pt>
                <c:pt idx="16">
                  <c:v>17.02</c:v>
                </c:pt>
                <c:pt idx="17">
                  <c:v>642.91999999999996</c:v>
                </c:pt>
                <c:pt idx="18">
                  <c:v>0</c:v>
                </c:pt>
                <c:pt idx="19">
                  <c:v>120.26</c:v>
                </c:pt>
                <c:pt idx="20">
                  <c:v>15.04</c:v>
                </c:pt>
                <c:pt idx="21">
                  <c:v>0</c:v>
                </c:pt>
                <c:pt idx="22">
                  <c:v>1116.42</c:v>
                </c:pt>
                <c:pt idx="23">
                  <c:v>160.36000000000001</c:v>
                </c:pt>
                <c:pt idx="24">
                  <c:v>61.73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Trends'!$C$82</c:f>
              <c:numCache>
                <c:formatCode>#,##0</c:formatCode>
                <c:ptCount val="1"/>
                <c:pt idx="0">
                  <c:v>21283.757500000003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Trends'!$D$82</c:f>
              <c:numCache>
                <c:formatCode>#,##0</c:formatCode>
                <c:ptCount val="1"/>
                <c:pt idx="0">
                  <c:v>158.75475</c:v>
                </c:pt>
              </c:numCache>
            </c:numRef>
          </c:val>
        </c:ser>
        <c:marker val="1"/>
        <c:axId val="149292544"/>
        <c:axId val="149294080"/>
      </c:lineChart>
      <c:dateAx>
        <c:axId val="149292544"/>
        <c:scaling>
          <c:orientation val="minMax"/>
        </c:scaling>
        <c:axPos val="b"/>
        <c:numFmt formatCode="0" sourceLinked="1"/>
        <c:majorTickMark val="none"/>
        <c:tickLblPos val="nextTo"/>
        <c:crossAx val="149294080"/>
        <c:crosses val="autoZero"/>
        <c:lblOffset val="100"/>
        <c:baseTimeUnit val="days"/>
      </c:dateAx>
      <c:valAx>
        <c:axId val="149294080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9292544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goliath grouper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Trends'!$A$83</c:f>
              <c:strCache>
                <c:ptCount val="1"/>
                <c:pt idx="0">
                  <c:v>goliath grouper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Trends'!$J$83:$AJ$83</c:f>
              <c:numCache>
                <c:formatCode>#,##0</c:formatCode>
                <c:ptCount val="27"/>
                <c:pt idx="0">
                  <c:v>2995.41</c:v>
                </c:pt>
                <c:pt idx="1">
                  <c:v>7561.73</c:v>
                </c:pt>
                <c:pt idx="2">
                  <c:v>4062.31</c:v>
                </c:pt>
                <c:pt idx="3">
                  <c:v>22828.560000000001</c:v>
                </c:pt>
                <c:pt idx="4">
                  <c:v>543.91</c:v>
                </c:pt>
                <c:pt idx="5">
                  <c:v>33494.31</c:v>
                </c:pt>
                <c:pt idx="6">
                  <c:v>76487.149999999994</c:v>
                </c:pt>
                <c:pt idx="7">
                  <c:v>41650.770000000004</c:v>
                </c:pt>
                <c:pt idx="8">
                  <c:v>34842.68</c:v>
                </c:pt>
                <c:pt idx="9">
                  <c:v>3127</c:v>
                </c:pt>
                <c:pt idx="10">
                  <c:v>0</c:v>
                </c:pt>
                <c:pt idx="11">
                  <c:v>200.42</c:v>
                </c:pt>
                <c:pt idx="12">
                  <c:v>17.010000000000002</c:v>
                </c:pt>
                <c:pt idx="13">
                  <c:v>0</c:v>
                </c:pt>
                <c:pt idx="14">
                  <c:v>0</c:v>
                </c:pt>
                <c:pt idx="15">
                  <c:v>170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481</c:v>
                </c:pt>
                <c:pt idx="24">
                  <c:v>55.45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Trends'!$C$83</c:f>
              <c:numCache>
                <c:formatCode>#,##0</c:formatCode>
                <c:ptCount val="1"/>
                <c:pt idx="0">
                  <c:v>6347.7419444444458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Trends'!$D$83</c:f>
              <c:numCache>
                <c:formatCode>#,##0</c:formatCode>
                <c:ptCount val="1"/>
                <c:pt idx="0">
                  <c:v>40.233750000000001</c:v>
                </c:pt>
              </c:numCache>
            </c:numRef>
          </c:val>
        </c:ser>
        <c:marker val="1"/>
        <c:axId val="149352832"/>
        <c:axId val="149354368"/>
      </c:lineChart>
      <c:dateAx>
        <c:axId val="149352832"/>
        <c:scaling>
          <c:orientation val="minMax"/>
        </c:scaling>
        <c:axPos val="b"/>
        <c:numFmt formatCode="0" sourceLinked="1"/>
        <c:majorTickMark val="none"/>
        <c:tickLblPos val="nextTo"/>
        <c:crossAx val="149354368"/>
        <c:crosses val="autoZero"/>
        <c:lblOffset val="100"/>
        <c:baseTimeUnit val="days"/>
      </c:dateAx>
      <c:valAx>
        <c:axId val="149354368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49352832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gray snapper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Trends'!$A$11</c:f>
              <c:strCache>
                <c:ptCount val="1"/>
                <c:pt idx="0">
                  <c:v>gray snapper (mangrove snapper)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Trends'!$J$11:$AJ$11</c:f>
              <c:numCache>
                <c:formatCode>#,##0</c:formatCode>
                <c:ptCount val="27"/>
                <c:pt idx="0">
                  <c:v>704474.97000000009</c:v>
                </c:pt>
                <c:pt idx="1">
                  <c:v>199341.25999999998</c:v>
                </c:pt>
                <c:pt idx="2">
                  <c:v>357177.73</c:v>
                </c:pt>
                <c:pt idx="3">
                  <c:v>336074.44</c:v>
                </c:pt>
                <c:pt idx="4">
                  <c:v>821644.22</c:v>
                </c:pt>
                <c:pt idx="5">
                  <c:v>844813.33000000007</c:v>
                </c:pt>
                <c:pt idx="6">
                  <c:v>1007346.92</c:v>
                </c:pt>
                <c:pt idx="7">
                  <c:v>896709.42999999993</c:v>
                </c:pt>
                <c:pt idx="8">
                  <c:v>779494.3</c:v>
                </c:pt>
                <c:pt idx="9">
                  <c:v>644379.36</c:v>
                </c:pt>
                <c:pt idx="10">
                  <c:v>786215.42</c:v>
                </c:pt>
                <c:pt idx="11">
                  <c:v>793548.14</c:v>
                </c:pt>
                <c:pt idx="12">
                  <c:v>693806.96</c:v>
                </c:pt>
                <c:pt idx="13">
                  <c:v>724382.56</c:v>
                </c:pt>
                <c:pt idx="14">
                  <c:v>676624.91999999993</c:v>
                </c:pt>
                <c:pt idx="15">
                  <c:v>732608.91999999993</c:v>
                </c:pt>
                <c:pt idx="16">
                  <c:v>775740.45</c:v>
                </c:pt>
                <c:pt idx="17">
                  <c:v>603157.92999999993</c:v>
                </c:pt>
                <c:pt idx="18">
                  <c:v>699269.56</c:v>
                </c:pt>
                <c:pt idx="19">
                  <c:v>938096.34000000008</c:v>
                </c:pt>
                <c:pt idx="20">
                  <c:v>769272.36</c:v>
                </c:pt>
                <c:pt idx="21">
                  <c:v>907311.15</c:v>
                </c:pt>
                <c:pt idx="22">
                  <c:v>1041708.9800000001</c:v>
                </c:pt>
                <c:pt idx="23">
                  <c:v>578745.38</c:v>
                </c:pt>
                <c:pt idx="24">
                  <c:v>740568.05</c:v>
                </c:pt>
                <c:pt idx="25">
                  <c:v>817087.54</c:v>
                </c:pt>
                <c:pt idx="26">
                  <c:v>1072714.9100000001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Trends'!$C$11</c:f>
              <c:numCache>
                <c:formatCode>#,##0</c:formatCode>
                <c:ptCount val="1"/>
                <c:pt idx="0">
                  <c:v>553953.20916666673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Trends'!$D$11</c:f>
              <c:numCache>
                <c:formatCode>#,##0</c:formatCode>
                <c:ptCount val="1"/>
                <c:pt idx="0">
                  <c:v>612594.91500000004</c:v>
                </c:pt>
              </c:numCache>
            </c:numRef>
          </c:val>
        </c:ser>
        <c:marker val="1"/>
        <c:axId val="138889472"/>
        <c:axId val="138899456"/>
      </c:lineChart>
      <c:catAx>
        <c:axId val="138889472"/>
        <c:scaling>
          <c:orientation val="minMax"/>
        </c:scaling>
        <c:axPos val="b"/>
        <c:numFmt formatCode="0" sourceLinked="1"/>
        <c:majorTickMark val="none"/>
        <c:tickLblPos val="nextTo"/>
        <c:crossAx val="138899456"/>
        <c:crosses val="autoZero"/>
        <c:auto val="1"/>
        <c:lblAlgn val="ctr"/>
        <c:lblOffset val="100"/>
      </c:catAx>
      <c:valAx>
        <c:axId val="138899456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38889472"/>
        <c:crosses val="autoZero"/>
        <c:crossBetween val="between"/>
      </c:valAx>
    </c:plotArea>
    <c:plotVisOnly val="1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grouper genus epinephelus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Trends'!$A$84</c:f>
              <c:strCache>
                <c:ptCount val="1"/>
                <c:pt idx="0">
                  <c:v>grouper genus epinephelus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Trends'!$J$84:$AJ$84</c:f>
              <c:numCache>
                <c:formatCode>#,##0</c:formatCode>
                <c:ptCount val="27"/>
                <c:pt idx="0">
                  <c:v>1443.43</c:v>
                </c:pt>
                <c:pt idx="1">
                  <c:v>4425.12</c:v>
                </c:pt>
                <c:pt idx="2">
                  <c:v>0</c:v>
                </c:pt>
                <c:pt idx="3">
                  <c:v>3360.26</c:v>
                </c:pt>
                <c:pt idx="4">
                  <c:v>372.2</c:v>
                </c:pt>
                <c:pt idx="5">
                  <c:v>0</c:v>
                </c:pt>
                <c:pt idx="6">
                  <c:v>8351.6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Trends'!$C$84</c:f>
              <c:numCache>
                <c:formatCode>#,##0</c:formatCode>
                <c:ptCount val="1"/>
                <c:pt idx="0">
                  <c:v>498.68361111111108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Trends'!$D$84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marker val="1"/>
        <c:axId val="150416384"/>
        <c:axId val="150438656"/>
      </c:lineChart>
      <c:dateAx>
        <c:axId val="150416384"/>
        <c:scaling>
          <c:orientation val="minMax"/>
        </c:scaling>
        <c:axPos val="b"/>
        <c:numFmt formatCode="0" sourceLinked="1"/>
        <c:majorTickMark val="none"/>
        <c:tickLblPos val="nextTo"/>
        <c:crossAx val="150438656"/>
        <c:crosses val="autoZero"/>
        <c:lblOffset val="100"/>
        <c:baseTimeUnit val="days"/>
      </c:dateAx>
      <c:valAx>
        <c:axId val="150438656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50416384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cottonwick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Trends'!$A$86</c:f>
              <c:strCache>
                <c:ptCount val="1"/>
                <c:pt idx="0">
                  <c:v>cottonwick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Trends'!$J$86:$AJ$86</c:f>
              <c:numCache>
                <c:formatCode>#,##0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Trends'!$C$86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Trends'!$D$86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marker val="1"/>
        <c:axId val="150464384"/>
        <c:axId val="150465920"/>
      </c:lineChart>
      <c:dateAx>
        <c:axId val="150464384"/>
        <c:scaling>
          <c:orientation val="minMax"/>
        </c:scaling>
        <c:axPos val="b"/>
        <c:numFmt formatCode="0" sourceLinked="1"/>
        <c:majorTickMark val="none"/>
        <c:tickLblPos val="nextTo"/>
        <c:crossAx val="150465920"/>
        <c:crosses val="autoZero"/>
        <c:lblOffset val="100"/>
        <c:baseTimeUnit val="days"/>
      </c:dateAx>
      <c:valAx>
        <c:axId val="150465920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50464384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black jack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Trends'!$A$85</c:f>
              <c:strCache>
                <c:ptCount val="1"/>
                <c:pt idx="0">
                  <c:v>black jack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Trends'!$J$85:$AJ$85</c:f>
              <c:numCache>
                <c:formatCode>#,##0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22529.96</c:v>
                </c:pt>
                <c:pt idx="3">
                  <c:v>4145.97</c:v>
                </c:pt>
                <c:pt idx="4">
                  <c:v>0</c:v>
                </c:pt>
                <c:pt idx="5">
                  <c:v>8</c:v>
                </c:pt>
                <c:pt idx="6">
                  <c:v>25.89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4.01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12.01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Trends'!$C$85</c:f>
              <c:numCache>
                <c:formatCode>#,##0</c:formatCode>
                <c:ptCount val="1"/>
                <c:pt idx="0">
                  <c:v>742.3844444444444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Trends'!$D$85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marker val="1"/>
        <c:axId val="150516480"/>
        <c:axId val="150518016"/>
      </c:lineChart>
      <c:dateAx>
        <c:axId val="150516480"/>
        <c:scaling>
          <c:orientation val="minMax"/>
        </c:scaling>
        <c:axPos val="b"/>
        <c:numFmt formatCode="0" sourceLinked="1"/>
        <c:majorTickMark val="none"/>
        <c:tickLblPos val="nextTo"/>
        <c:crossAx val="150518016"/>
        <c:crosses val="autoZero"/>
        <c:lblOffset val="100"/>
        <c:baseTimeUnit val="days"/>
      </c:dateAx>
      <c:valAx>
        <c:axId val="150518016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50516480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puddingwife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Trends'!$A$87</c:f>
              <c:strCache>
                <c:ptCount val="1"/>
                <c:pt idx="0">
                  <c:v>puddingwife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Trends'!$J$87:$AJ$87</c:f>
              <c:numCache>
                <c:formatCode>#,##0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8.3800000000000008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Trends'!$C$87</c:f>
              <c:numCache>
                <c:formatCode>#,##0</c:formatCode>
                <c:ptCount val="1"/>
                <c:pt idx="0">
                  <c:v>0.23277777777777781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Trends'!$D$87</c:f>
              <c:numCache>
                <c:formatCode>#,##0</c:formatCode>
                <c:ptCount val="1"/>
                <c:pt idx="0">
                  <c:v>0.62850000000000006</c:v>
                </c:pt>
              </c:numCache>
            </c:numRef>
          </c:val>
        </c:ser>
        <c:marker val="1"/>
        <c:axId val="150543360"/>
        <c:axId val="150557440"/>
      </c:lineChart>
      <c:dateAx>
        <c:axId val="150543360"/>
        <c:scaling>
          <c:orientation val="minMax"/>
        </c:scaling>
        <c:axPos val="b"/>
        <c:numFmt formatCode="0" sourceLinked="1"/>
        <c:majorTickMark val="none"/>
        <c:tickLblPos val="nextTo"/>
        <c:crossAx val="150557440"/>
        <c:crosses val="autoZero"/>
        <c:lblOffset val="100"/>
        <c:baseTimeUnit val="days"/>
      </c:dateAx>
      <c:valAx>
        <c:axId val="150557440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50543360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smallmouth grunt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Trends'!$A$88</c:f>
              <c:strCache>
                <c:ptCount val="1"/>
                <c:pt idx="0">
                  <c:v>smallmouth grunt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Trends'!$J$88:$AJ$88</c:f>
              <c:numCache>
                <c:formatCode>#,##0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Trends'!$C$88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Trends'!$D$88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marker val="1"/>
        <c:axId val="151730048"/>
        <c:axId val="151731584"/>
      </c:lineChart>
      <c:dateAx>
        <c:axId val="151730048"/>
        <c:scaling>
          <c:orientation val="minMax"/>
        </c:scaling>
        <c:axPos val="b"/>
        <c:numFmt formatCode="0" sourceLinked="1"/>
        <c:majorTickMark val="none"/>
        <c:tickLblPos val="nextTo"/>
        <c:crossAx val="151731584"/>
        <c:crosses val="autoZero"/>
        <c:lblOffset val="100"/>
        <c:baseTimeUnit val="days"/>
      </c:dateAx>
      <c:valAx>
        <c:axId val="151731584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51730048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tiger grouper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Trends'!$A$89</c:f>
              <c:strCache>
                <c:ptCount val="1"/>
                <c:pt idx="0">
                  <c:v>tiger grouper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Trends'!$J$89:$AJ$89</c:f>
              <c:numCache>
                <c:formatCode>#,##0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Trends'!$C$89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Trends'!$D$89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marker val="1"/>
        <c:axId val="151753472"/>
        <c:axId val="151755008"/>
      </c:lineChart>
      <c:dateAx>
        <c:axId val="151753472"/>
        <c:scaling>
          <c:orientation val="minMax"/>
        </c:scaling>
        <c:axPos val="b"/>
        <c:numFmt formatCode="0" sourceLinked="1"/>
        <c:majorTickMark val="none"/>
        <c:tickLblPos val="nextTo"/>
        <c:crossAx val="151755008"/>
        <c:crosses val="autoZero"/>
        <c:lblOffset val="100"/>
        <c:baseTimeUnit val="days"/>
      </c:dateAx>
      <c:valAx>
        <c:axId val="151755008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51753472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spotfin hogfish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Trends'!$A$94</c:f>
              <c:strCache>
                <c:ptCount val="1"/>
                <c:pt idx="0">
                  <c:v>spotfin hogfish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Trends'!$J$94:$AJ$94</c:f>
              <c:numCache>
                <c:formatCode>#,##0</c:formatCode>
                <c:ptCount val="27"/>
                <c:pt idx="0">
                  <c:v>1.38</c:v>
                </c:pt>
                <c:pt idx="1">
                  <c:v>0</c:v>
                </c:pt>
                <c:pt idx="2">
                  <c:v>0.7</c:v>
                </c:pt>
                <c:pt idx="3">
                  <c:v>0</c:v>
                </c:pt>
                <c:pt idx="4">
                  <c:v>3.09</c:v>
                </c:pt>
                <c:pt idx="5">
                  <c:v>1.67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0.99</c:v>
                </c:pt>
                <c:pt idx="14">
                  <c:v>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1.01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Trends'!$C$94</c:f>
              <c:numCache>
                <c:formatCode>#,##0</c:formatCode>
                <c:ptCount val="1"/>
                <c:pt idx="0">
                  <c:v>0.41222222222222216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Trends'!$D$94</c:f>
              <c:numCache>
                <c:formatCode>#,##0</c:formatCode>
                <c:ptCount val="1"/>
                <c:pt idx="0">
                  <c:v>7.5750000000000012E-2</c:v>
                </c:pt>
              </c:numCache>
            </c:numRef>
          </c:val>
        </c:ser>
        <c:marker val="1"/>
        <c:axId val="151784832"/>
        <c:axId val="151811200"/>
      </c:lineChart>
      <c:dateAx>
        <c:axId val="151784832"/>
        <c:scaling>
          <c:orientation val="minMax"/>
        </c:scaling>
        <c:axPos val="b"/>
        <c:numFmt formatCode="0" sourceLinked="1"/>
        <c:majorTickMark val="none"/>
        <c:tickLblPos val="nextTo"/>
        <c:crossAx val="151811200"/>
        <c:crosses val="autoZero"/>
        <c:lblOffset val="100"/>
        <c:baseTimeUnit val="days"/>
      </c:dateAx>
      <c:valAx>
        <c:axId val="151811200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51784832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grouper genus mycteroperca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Trends'!$A$98</c:f>
              <c:strCache>
                <c:ptCount val="1"/>
                <c:pt idx="0">
                  <c:v>grouper genus mycteroperca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Trends'!$J$98:$AJ$98</c:f>
              <c:numCache>
                <c:formatCode>#,##0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719.58</c:v>
                </c:pt>
                <c:pt idx="4">
                  <c:v>4934.4799999999996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Trends'!$C$98</c:f>
              <c:numCache>
                <c:formatCode>#,##0</c:formatCode>
                <c:ptCount val="1"/>
                <c:pt idx="0">
                  <c:v>157.05722222222221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Trends'!$D$98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marker val="1"/>
        <c:axId val="151836928"/>
        <c:axId val="150609920"/>
      </c:lineChart>
      <c:dateAx>
        <c:axId val="151836928"/>
        <c:scaling>
          <c:orientation val="minMax"/>
        </c:scaling>
        <c:axPos val="b"/>
        <c:numFmt formatCode="0" sourceLinked="1"/>
        <c:majorTickMark val="none"/>
        <c:tickLblPos val="nextTo"/>
        <c:crossAx val="150609920"/>
        <c:crosses val="autoZero"/>
        <c:lblOffset val="100"/>
        <c:baseTimeUnit val="days"/>
      </c:dateAx>
      <c:valAx>
        <c:axId val="150609920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51836928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sea bass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Trends'!$A$99</c:f>
              <c:strCache>
                <c:ptCount val="1"/>
                <c:pt idx="0">
                  <c:v>sea bass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Trends'!$J$99:$AJ$99</c:f>
              <c:numCache>
                <c:formatCode>#,##0</c:formatCode>
                <c:ptCount val="27"/>
                <c:pt idx="0">
                  <c:v>37979.519999999997</c:v>
                </c:pt>
                <c:pt idx="1">
                  <c:v>54799.839999999997</c:v>
                </c:pt>
                <c:pt idx="2">
                  <c:v>253935.46</c:v>
                </c:pt>
                <c:pt idx="3">
                  <c:v>21240.3</c:v>
                </c:pt>
                <c:pt idx="4">
                  <c:v>1323.08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Trends'!$C$99</c:f>
              <c:numCache>
                <c:formatCode>#,##0</c:formatCode>
                <c:ptCount val="1"/>
                <c:pt idx="0">
                  <c:v>10257.727777777776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Trends'!$D$99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marker val="1"/>
        <c:axId val="150635648"/>
        <c:axId val="150637184"/>
      </c:lineChart>
      <c:dateAx>
        <c:axId val="150635648"/>
        <c:scaling>
          <c:orientation val="minMax"/>
        </c:scaling>
        <c:axPos val="b"/>
        <c:numFmt formatCode="0" sourceLinked="1"/>
        <c:majorTickMark val="none"/>
        <c:tickLblPos val="nextTo"/>
        <c:crossAx val="150637184"/>
        <c:crosses val="autoZero"/>
        <c:lblOffset val="100"/>
        <c:baseTimeUnit val="days"/>
      </c:dateAx>
      <c:valAx>
        <c:axId val="150637184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50635648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black</a:t>
            </a:r>
            <a:r>
              <a:rPr lang="en-US" baseline="0"/>
              <a:t> sea bass</a:t>
            </a:r>
            <a:endParaRPr lang="en-US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catch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Comparison'!$Q$5:$AQ$5</c:f>
              <c:numCache>
                <c:formatCode>#,##0</c:formatCode>
                <c:ptCount val="27"/>
                <c:pt idx="0">
                  <c:v>1470467.77</c:v>
                </c:pt>
                <c:pt idx="1">
                  <c:v>2607914.89</c:v>
                </c:pt>
                <c:pt idx="2">
                  <c:v>1630530.9</c:v>
                </c:pt>
                <c:pt idx="3">
                  <c:v>3026225.26</c:v>
                </c:pt>
                <c:pt idx="4">
                  <c:v>1923646.33</c:v>
                </c:pt>
                <c:pt idx="5">
                  <c:v>1743365.22</c:v>
                </c:pt>
                <c:pt idx="6">
                  <c:v>2269849.62</c:v>
                </c:pt>
                <c:pt idx="7">
                  <c:v>2906935.5999999996</c:v>
                </c:pt>
                <c:pt idx="8">
                  <c:v>2451335.96</c:v>
                </c:pt>
                <c:pt idx="9">
                  <c:v>1921390.5</c:v>
                </c:pt>
                <c:pt idx="10">
                  <c:v>2083394.57</c:v>
                </c:pt>
                <c:pt idx="11">
                  <c:v>1765764.14</c:v>
                </c:pt>
                <c:pt idx="12">
                  <c:v>1470597.73</c:v>
                </c:pt>
                <c:pt idx="13">
                  <c:v>1491606.1</c:v>
                </c:pt>
                <c:pt idx="14">
                  <c:v>1289186.6600000001</c:v>
                </c:pt>
                <c:pt idx="15">
                  <c:v>1520539.1</c:v>
                </c:pt>
                <c:pt idx="16">
                  <c:v>1506729.56</c:v>
                </c:pt>
                <c:pt idx="17">
                  <c:v>1273125.49</c:v>
                </c:pt>
                <c:pt idx="18">
                  <c:v>1312953.3999999999</c:v>
                </c:pt>
                <c:pt idx="19">
                  <c:v>1024550.02</c:v>
                </c:pt>
                <c:pt idx="20">
                  <c:v>1384408.37</c:v>
                </c:pt>
                <c:pt idx="21">
                  <c:v>970432.23</c:v>
                </c:pt>
                <c:pt idx="22">
                  <c:v>1186526.5900000001</c:v>
                </c:pt>
                <c:pt idx="23">
                  <c:v>1931955.54</c:v>
                </c:pt>
                <c:pt idx="24">
                  <c:v>1377644.98</c:v>
                </c:pt>
                <c:pt idx="25">
                  <c:v>1470612.74</c:v>
                </c:pt>
                <c:pt idx="26">
                  <c:v>1210692.71</c:v>
                </c:pt>
              </c:numCache>
            </c:numRef>
          </c:val>
        </c:ser>
        <c:ser>
          <c:idx val="1"/>
          <c:order val="1"/>
          <c:tx>
            <c:v>Assessment MSY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Comparison'!$I$5</c:f>
              <c:numCache>
                <c:formatCode>#,##0</c:formatCode>
                <c:ptCount val="1"/>
                <c:pt idx="0">
                  <c:v>2777824</c:v>
                </c:pt>
              </c:numCache>
            </c:numRef>
          </c:val>
        </c:ser>
        <c:ser>
          <c:idx val="2"/>
          <c:order val="2"/>
          <c:tx>
            <c:v>OFL all year avg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Comparison'!$J$5</c:f>
              <c:numCache>
                <c:formatCode>#,##0.0</c:formatCode>
                <c:ptCount val="1"/>
                <c:pt idx="0">
                  <c:v>1711940.0733333335</c:v>
                </c:pt>
              </c:numCache>
            </c:numRef>
          </c:val>
        </c:ser>
        <c:ser>
          <c:idx val="3"/>
          <c:order val="3"/>
          <c:tx>
            <c:v>OFL 10 year avg</c:v>
          </c:tx>
          <c:marker>
            <c:symbol val="circle"/>
            <c:size val="7"/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Comparison'!$K$5</c:f>
              <c:numCache>
                <c:formatCode>#,##0.0</c:formatCode>
                <c:ptCount val="1"/>
                <c:pt idx="0">
                  <c:v>1314290.2069999999</c:v>
                </c:pt>
              </c:numCache>
            </c:numRef>
          </c:val>
        </c:ser>
        <c:ser>
          <c:idx val="4"/>
          <c:order val="4"/>
          <c:tx>
            <c:v>P* Assessment OFL</c:v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Comparison'!$M$5</c:f>
              <c:numCache>
                <c:formatCode>#,##0.0</c:formatCode>
                <c:ptCount val="1"/>
                <c:pt idx="0">
                  <c:v>1805585.6</c:v>
                </c:pt>
              </c:numCache>
            </c:numRef>
          </c:val>
        </c:ser>
        <c:ser>
          <c:idx val="5"/>
          <c:order val="5"/>
          <c:tx>
            <c:v>P* all year</c:v>
          </c:tx>
          <c:spPr>
            <a:ln>
              <a:solidFill>
                <a:srgbClr val="00B050"/>
              </a:solidFill>
            </a:ln>
          </c:spPr>
          <c:marker>
            <c:symbol val="triangl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Comparison'!$N$5</c:f>
              <c:numCache>
                <c:formatCode>#,##0.0</c:formatCode>
                <c:ptCount val="1"/>
                <c:pt idx="0">
                  <c:v>1112761.0476666668</c:v>
                </c:pt>
              </c:numCache>
            </c:numRef>
          </c:val>
        </c:ser>
        <c:ser>
          <c:idx val="6"/>
          <c:order val="6"/>
          <c:tx>
            <c:v>P* 10 year</c:v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rgbClr val="8064A2">
                    <a:lumMod val="50000"/>
                  </a:srgbClr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Comparison'!$O$5</c:f>
              <c:numCache>
                <c:formatCode>#,##0.0</c:formatCode>
                <c:ptCount val="1"/>
                <c:pt idx="0">
                  <c:v>854288.63454999996</c:v>
                </c:pt>
              </c:numCache>
            </c:numRef>
          </c:val>
        </c:ser>
        <c:ser>
          <c:idx val="7"/>
          <c:order val="7"/>
          <c:tx>
            <c:v>Median</c:v>
          </c:tx>
          <c:marker>
            <c:symbol val="x"/>
            <c:size val="9"/>
            <c:spPr>
              <a:ln>
                <a:solidFill>
                  <a:sysClr val="windowText" lastClr="00000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Comparison'!$H$5</c:f>
              <c:numCache>
                <c:formatCode>#,##0</c:formatCode>
                <c:ptCount val="1"/>
                <c:pt idx="0">
                  <c:v>1506730</c:v>
                </c:pt>
              </c:numCache>
            </c:numRef>
          </c:val>
        </c:ser>
        <c:marker val="1"/>
        <c:axId val="153120768"/>
        <c:axId val="153122688"/>
      </c:lineChart>
      <c:catAx>
        <c:axId val="153120768"/>
        <c:scaling>
          <c:orientation val="minMax"/>
        </c:scaling>
        <c:axPos val="b"/>
        <c:numFmt formatCode="0" sourceLinked="1"/>
        <c:majorTickMark val="none"/>
        <c:tickLblPos val="nextTo"/>
        <c:crossAx val="153122688"/>
        <c:crosses val="autoZero"/>
        <c:auto val="1"/>
        <c:lblAlgn val="ctr"/>
        <c:lblOffset val="100"/>
      </c:catAx>
      <c:valAx>
        <c:axId val="153122688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153120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318044619422569"/>
          <c:y val="0.27869130941965586"/>
          <c:w val="0.30015288713910904"/>
          <c:h val="0.66973753280840198"/>
        </c:manualLayout>
      </c:layout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blue runner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'Landings Trends'!$A$12</c:f>
              <c:strCache>
                <c:ptCount val="1"/>
                <c:pt idx="0">
                  <c:v>blue runner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Trends'!$J$12:$AJ$12</c:f>
              <c:numCache>
                <c:formatCode>#,##0</c:formatCode>
                <c:ptCount val="27"/>
                <c:pt idx="0">
                  <c:v>348227.53</c:v>
                </c:pt>
                <c:pt idx="1">
                  <c:v>291363.76</c:v>
                </c:pt>
                <c:pt idx="2">
                  <c:v>554016.62</c:v>
                </c:pt>
                <c:pt idx="3">
                  <c:v>723665.66999999993</c:v>
                </c:pt>
                <c:pt idx="4">
                  <c:v>471039.8</c:v>
                </c:pt>
                <c:pt idx="5">
                  <c:v>596473.88</c:v>
                </c:pt>
                <c:pt idx="6">
                  <c:v>286603.99</c:v>
                </c:pt>
                <c:pt idx="7">
                  <c:v>608310.79</c:v>
                </c:pt>
                <c:pt idx="8">
                  <c:v>586519.37</c:v>
                </c:pt>
                <c:pt idx="9">
                  <c:v>404914.45</c:v>
                </c:pt>
                <c:pt idx="10">
                  <c:v>600025.66</c:v>
                </c:pt>
                <c:pt idx="11">
                  <c:v>381440.62</c:v>
                </c:pt>
                <c:pt idx="12">
                  <c:v>535177.04</c:v>
                </c:pt>
                <c:pt idx="13">
                  <c:v>353982.69</c:v>
                </c:pt>
                <c:pt idx="14">
                  <c:v>648061.94000000006</c:v>
                </c:pt>
                <c:pt idx="15">
                  <c:v>391002.49</c:v>
                </c:pt>
                <c:pt idx="16">
                  <c:v>712608.62</c:v>
                </c:pt>
                <c:pt idx="17">
                  <c:v>824530.63</c:v>
                </c:pt>
                <c:pt idx="18">
                  <c:v>778319.6100000001</c:v>
                </c:pt>
                <c:pt idx="19">
                  <c:v>931719.47</c:v>
                </c:pt>
                <c:pt idx="20">
                  <c:v>1300171.1300000001</c:v>
                </c:pt>
                <c:pt idx="21">
                  <c:v>644003.61</c:v>
                </c:pt>
                <c:pt idx="22">
                  <c:v>1330352.79</c:v>
                </c:pt>
                <c:pt idx="23">
                  <c:v>707165.8</c:v>
                </c:pt>
                <c:pt idx="24">
                  <c:v>657364.77</c:v>
                </c:pt>
                <c:pt idx="25">
                  <c:v>1333139.07</c:v>
                </c:pt>
                <c:pt idx="26">
                  <c:v>1033808.29</c:v>
                </c:pt>
              </c:numCache>
            </c:numRef>
          </c:val>
        </c:ser>
        <c:ser>
          <c:idx val="1"/>
          <c:order val="1"/>
          <c:tx>
            <c:strRef>
              <c:f>'Landings Trends'!$C$3</c:f>
              <c:strCache>
                <c:ptCount val="1"/>
                <c:pt idx="0">
                  <c:v>all yr avg (1981-2007)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Trends'!$C$12</c:f>
              <c:numCache>
                <c:formatCode>#,##0</c:formatCode>
                <c:ptCount val="1"/>
                <c:pt idx="0">
                  <c:v>500944.72472222231</c:v>
                </c:pt>
              </c:numCache>
            </c:numRef>
          </c:val>
        </c:ser>
        <c:ser>
          <c:idx val="2"/>
          <c:order val="2"/>
          <c:tx>
            <c:strRef>
              <c:f>'Landings Trends'!$D$3</c:f>
              <c:strCache>
                <c:ptCount val="1"/>
                <c:pt idx="0">
                  <c:v>10 yr avg (1998-2007)</c:v>
                </c:pt>
              </c:strCache>
            </c:strRef>
          </c:tx>
          <c:cat>
            <c:numRef>
              <c:f>'Landings Trends'!$J$3:$AJ$3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'Landings Trends'!$D$12</c:f>
              <c:numCache>
                <c:formatCode>#,##0</c:formatCode>
                <c:ptCount val="1"/>
                <c:pt idx="0">
                  <c:v>715543.13775000023</c:v>
                </c:pt>
              </c:numCache>
            </c:numRef>
          </c:val>
        </c:ser>
        <c:marker val="1"/>
        <c:axId val="138921088"/>
        <c:axId val="138922624"/>
      </c:lineChart>
      <c:catAx>
        <c:axId val="138921088"/>
        <c:scaling>
          <c:orientation val="minMax"/>
        </c:scaling>
        <c:axPos val="b"/>
        <c:numFmt formatCode="0" sourceLinked="1"/>
        <c:majorTickMark val="none"/>
        <c:tickLblPos val="nextTo"/>
        <c:crossAx val="138922624"/>
        <c:crosses val="autoZero"/>
        <c:auto val="1"/>
        <c:lblAlgn val="ctr"/>
        <c:lblOffset val="100"/>
      </c:catAx>
      <c:valAx>
        <c:axId val="138922624"/>
        <c:scaling>
          <c:orientation val="minMax"/>
        </c:scaling>
        <c:axPos val="l"/>
        <c:majorGridlines/>
        <c:title/>
        <c:numFmt formatCode="#,##0" sourceLinked="1"/>
        <c:majorTickMark val="none"/>
        <c:tickLblPos val="nextTo"/>
        <c:crossAx val="138921088"/>
        <c:crosses val="autoZero"/>
        <c:crossBetween val="between"/>
      </c:valAx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gag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catch</c:v>
          </c:tx>
          <c:marker>
            <c:symbol val="none"/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Comparison'!$Q$6:$AQ$6</c:f>
              <c:numCache>
                <c:formatCode>#,##0</c:formatCode>
                <c:ptCount val="27"/>
                <c:pt idx="0">
                  <c:v>233366.30000000002</c:v>
                </c:pt>
                <c:pt idx="1">
                  <c:v>130966.3</c:v>
                </c:pt>
                <c:pt idx="2">
                  <c:v>223250.39</c:v>
                </c:pt>
                <c:pt idx="3">
                  <c:v>612559.77</c:v>
                </c:pt>
                <c:pt idx="4">
                  <c:v>318888.06</c:v>
                </c:pt>
                <c:pt idx="5">
                  <c:v>1006126.5900000001</c:v>
                </c:pt>
                <c:pt idx="6">
                  <c:v>1579526.08</c:v>
                </c:pt>
                <c:pt idx="7">
                  <c:v>1029839.99</c:v>
                </c:pt>
                <c:pt idx="8">
                  <c:v>1598869.28</c:v>
                </c:pt>
                <c:pt idx="9">
                  <c:v>1306961.3400000001</c:v>
                </c:pt>
                <c:pt idx="10">
                  <c:v>1124663.29</c:v>
                </c:pt>
                <c:pt idx="11">
                  <c:v>1438144.28</c:v>
                </c:pt>
                <c:pt idx="12">
                  <c:v>1554187.29</c:v>
                </c:pt>
                <c:pt idx="13">
                  <c:v>1643150.04</c:v>
                </c:pt>
                <c:pt idx="14">
                  <c:v>1458447.6099999999</c:v>
                </c:pt>
                <c:pt idx="15">
                  <c:v>1346890.63</c:v>
                </c:pt>
                <c:pt idx="16">
                  <c:v>1126457.46</c:v>
                </c:pt>
                <c:pt idx="17">
                  <c:v>1205518.17</c:v>
                </c:pt>
                <c:pt idx="18">
                  <c:v>1428354.48</c:v>
                </c:pt>
                <c:pt idx="19">
                  <c:v>1097283.43</c:v>
                </c:pt>
                <c:pt idx="20">
                  <c:v>1387756.2</c:v>
                </c:pt>
                <c:pt idx="21">
                  <c:v>1055372.95</c:v>
                </c:pt>
                <c:pt idx="22">
                  <c:v>1382248.82</c:v>
                </c:pt>
                <c:pt idx="23">
                  <c:v>1281406.3500000001</c:v>
                </c:pt>
                <c:pt idx="24">
                  <c:v>1268379.27</c:v>
                </c:pt>
                <c:pt idx="25">
                  <c:v>1168562.53</c:v>
                </c:pt>
                <c:pt idx="26">
                  <c:v>1318215.3</c:v>
                </c:pt>
              </c:numCache>
            </c:numRef>
          </c:val>
        </c:ser>
        <c:ser>
          <c:idx val="1"/>
          <c:order val="1"/>
          <c:tx>
            <c:v>Assessment MSY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Comparison'!$I$6</c:f>
              <c:numCache>
                <c:formatCode>#,##0</c:formatCode>
                <c:ptCount val="1"/>
                <c:pt idx="0">
                  <c:v>1238000</c:v>
                </c:pt>
              </c:numCache>
            </c:numRef>
          </c:val>
        </c:ser>
        <c:ser>
          <c:idx val="2"/>
          <c:order val="2"/>
          <c:tx>
            <c:v>OFL all year avg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Comparison'!$J$6</c:f>
              <c:numCache>
                <c:formatCode>#,##0.0</c:formatCode>
                <c:ptCount val="1"/>
                <c:pt idx="0">
                  <c:v>1123162.674074074</c:v>
                </c:pt>
              </c:numCache>
            </c:numRef>
          </c:val>
        </c:ser>
        <c:ser>
          <c:idx val="3"/>
          <c:order val="3"/>
          <c:tx>
            <c:v>OFL 10 year avg</c:v>
          </c:tx>
          <c:marker>
            <c:symbol val="circle"/>
            <c:size val="7"/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Comparison'!$K$6</c:f>
              <c:numCache>
                <c:formatCode>#,##0.0</c:formatCode>
                <c:ptCount val="1"/>
                <c:pt idx="0">
                  <c:v>1259309.75</c:v>
                </c:pt>
              </c:numCache>
            </c:numRef>
          </c:val>
        </c:ser>
        <c:ser>
          <c:idx val="4"/>
          <c:order val="4"/>
          <c:tx>
            <c:v>P* Assessment OFL</c:v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Comparison'!$M$6</c:f>
              <c:numCache>
                <c:formatCode>#,##0.0</c:formatCode>
                <c:ptCount val="1"/>
                <c:pt idx="0">
                  <c:v>866600</c:v>
                </c:pt>
              </c:numCache>
            </c:numRef>
          </c:val>
        </c:ser>
        <c:ser>
          <c:idx val="5"/>
          <c:order val="5"/>
          <c:tx>
            <c:v>P* all year</c:v>
          </c:tx>
          <c:spPr>
            <a:ln>
              <a:solidFill>
                <a:srgbClr val="00B050"/>
              </a:solidFill>
            </a:ln>
          </c:spPr>
          <c:marker>
            <c:symbol val="triangl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Comparison'!$N$6</c:f>
              <c:numCache>
                <c:formatCode>#,##0.0</c:formatCode>
                <c:ptCount val="1"/>
                <c:pt idx="0">
                  <c:v>786213.87185185181</c:v>
                </c:pt>
              </c:numCache>
            </c:numRef>
          </c:val>
        </c:ser>
        <c:ser>
          <c:idx val="6"/>
          <c:order val="6"/>
          <c:tx>
            <c:v>P* 10 year</c:v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rgbClr val="8064A2">
                    <a:lumMod val="50000"/>
                  </a:srgbClr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Comparison'!$O$6</c:f>
              <c:numCache>
                <c:formatCode>#,##0.0</c:formatCode>
                <c:ptCount val="1"/>
                <c:pt idx="0">
                  <c:v>881516.82499999995</c:v>
                </c:pt>
              </c:numCache>
            </c:numRef>
          </c:val>
        </c:ser>
        <c:ser>
          <c:idx val="7"/>
          <c:order val="7"/>
          <c:tx>
            <c:v>Median</c:v>
          </c:tx>
          <c:spPr>
            <a:ln>
              <a:solidFill>
                <a:sysClr val="windowText" lastClr="000000"/>
              </a:solidFill>
            </a:ln>
          </c:spPr>
          <c:marker>
            <c:symbol val="x"/>
            <c:size val="9"/>
            <c:spPr>
              <a:noFill/>
              <a:ln>
                <a:solidFill>
                  <a:sysClr val="windowText" lastClr="00000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Comparison'!$H$6</c:f>
              <c:numCache>
                <c:formatCode>#,##0</c:formatCode>
                <c:ptCount val="1"/>
                <c:pt idx="0">
                  <c:v>1268379</c:v>
                </c:pt>
              </c:numCache>
            </c:numRef>
          </c:val>
        </c:ser>
        <c:marker val="1"/>
        <c:axId val="153168896"/>
        <c:axId val="153183360"/>
      </c:lineChart>
      <c:catAx>
        <c:axId val="153168896"/>
        <c:scaling>
          <c:orientation val="minMax"/>
        </c:scaling>
        <c:axPos val="b"/>
        <c:numFmt formatCode="0" sourceLinked="1"/>
        <c:majorTickMark val="none"/>
        <c:tickLblPos val="nextTo"/>
        <c:crossAx val="153183360"/>
        <c:crosses val="autoZero"/>
        <c:auto val="1"/>
        <c:lblAlgn val="ctr"/>
        <c:lblOffset val="100"/>
      </c:catAx>
      <c:valAx>
        <c:axId val="153183360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153168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318044619422569"/>
          <c:y val="0.27869130941965586"/>
          <c:w val="0.27706420351302241"/>
          <c:h val="0.66973753280840198"/>
        </c:manualLayout>
      </c:layout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greater</a:t>
            </a:r>
            <a:r>
              <a:rPr lang="en-US" baseline="0"/>
              <a:t> amberjack</a:t>
            </a:r>
            <a:endParaRPr lang="en-US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catch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Comparison'!$Q$7:$AQ$7</c:f>
              <c:numCache>
                <c:formatCode>#,##0</c:formatCode>
                <c:ptCount val="27"/>
                <c:pt idx="0">
                  <c:v>1492981.53</c:v>
                </c:pt>
                <c:pt idx="1">
                  <c:v>754960.09000000008</c:v>
                </c:pt>
                <c:pt idx="2">
                  <c:v>326914.90000000002</c:v>
                </c:pt>
                <c:pt idx="3">
                  <c:v>1689058.33</c:v>
                </c:pt>
                <c:pt idx="4">
                  <c:v>1460457.27</c:v>
                </c:pt>
                <c:pt idx="5">
                  <c:v>1686872.43</c:v>
                </c:pt>
                <c:pt idx="6">
                  <c:v>2850194.23</c:v>
                </c:pt>
                <c:pt idx="7">
                  <c:v>1955919.7400000002</c:v>
                </c:pt>
                <c:pt idx="8">
                  <c:v>1723007.15</c:v>
                </c:pt>
                <c:pt idx="9">
                  <c:v>1086366.04</c:v>
                </c:pt>
                <c:pt idx="10">
                  <c:v>1185098.54</c:v>
                </c:pt>
                <c:pt idx="11">
                  <c:v>3161336.61</c:v>
                </c:pt>
                <c:pt idx="12">
                  <c:v>1883517.3599999999</c:v>
                </c:pt>
                <c:pt idx="13">
                  <c:v>2895318.13</c:v>
                </c:pt>
                <c:pt idx="14">
                  <c:v>1660273.1</c:v>
                </c:pt>
                <c:pt idx="15">
                  <c:v>1980549.89</c:v>
                </c:pt>
                <c:pt idx="16">
                  <c:v>1435578.4</c:v>
                </c:pt>
                <c:pt idx="17">
                  <c:v>1424880.0899999999</c:v>
                </c:pt>
                <c:pt idx="18">
                  <c:v>2252080.4000000004</c:v>
                </c:pt>
                <c:pt idx="19">
                  <c:v>1477689.3900000001</c:v>
                </c:pt>
                <c:pt idx="20">
                  <c:v>1449062.24</c:v>
                </c:pt>
                <c:pt idx="21">
                  <c:v>1627932.89</c:v>
                </c:pt>
                <c:pt idx="22">
                  <c:v>1664798.15</c:v>
                </c:pt>
                <c:pt idx="23">
                  <c:v>1503803.58</c:v>
                </c:pt>
                <c:pt idx="24">
                  <c:v>1243244.56</c:v>
                </c:pt>
                <c:pt idx="25">
                  <c:v>1115453.82</c:v>
                </c:pt>
                <c:pt idx="26">
                  <c:v>1485474.7</c:v>
                </c:pt>
              </c:numCache>
            </c:numRef>
          </c:val>
        </c:ser>
        <c:ser>
          <c:idx val="1"/>
          <c:order val="1"/>
          <c:tx>
            <c:v>Assessment MSY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Comparison'!$I$7</c:f>
              <c:numCache>
                <c:formatCode>#,##0</c:formatCode>
                <c:ptCount val="1"/>
                <c:pt idx="0">
                  <c:v>2005000</c:v>
                </c:pt>
              </c:numCache>
            </c:numRef>
          </c:val>
        </c:ser>
        <c:ser>
          <c:idx val="2"/>
          <c:order val="2"/>
          <c:tx>
            <c:v>OFL all year avg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Comparison'!$J$7</c:f>
              <c:numCache>
                <c:formatCode>#,##0.0</c:formatCode>
                <c:ptCount val="1"/>
                <c:pt idx="0">
                  <c:v>1647141.6133333335</c:v>
                </c:pt>
              </c:numCache>
            </c:numRef>
          </c:val>
        </c:ser>
        <c:ser>
          <c:idx val="3"/>
          <c:order val="3"/>
          <c:tx>
            <c:v>OFL 10 year avg</c:v>
          </c:tx>
          <c:marker>
            <c:symbol val="circle"/>
            <c:size val="7"/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Comparison'!$K$7</c:f>
              <c:numCache>
                <c:formatCode>#,##0.0</c:formatCode>
                <c:ptCount val="1"/>
                <c:pt idx="0">
                  <c:v>1524441.9820000001</c:v>
                </c:pt>
              </c:numCache>
            </c:numRef>
          </c:val>
        </c:ser>
        <c:ser>
          <c:idx val="4"/>
          <c:order val="4"/>
          <c:tx>
            <c:v>P* Assessment OFL</c:v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Comparison'!$M$7</c:f>
              <c:numCache>
                <c:formatCode>#,##0.0</c:formatCode>
                <c:ptCount val="1"/>
                <c:pt idx="0">
                  <c:v>1253125</c:v>
                </c:pt>
              </c:numCache>
            </c:numRef>
          </c:val>
        </c:ser>
        <c:ser>
          <c:idx val="5"/>
          <c:order val="5"/>
          <c:tx>
            <c:v>P* all year</c:v>
          </c:tx>
          <c:spPr>
            <a:ln>
              <a:solidFill>
                <a:srgbClr val="00B050"/>
              </a:solidFill>
            </a:ln>
          </c:spPr>
          <c:marker>
            <c:symbol val="triangl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Comparison'!$N$7</c:f>
              <c:numCache>
                <c:formatCode>#,##0.0</c:formatCode>
                <c:ptCount val="1"/>
                <c:pt idx="0">
                  <c:v>1029463.5083333334</c:v>
                </c:pt>
              </c:numCache>
            </c:numRef>
          </c:val>
        </c:ser>
        <c:ser>
          <c:idx val="6"/>
          <c:order val="6"/>
          <c:tx>
            <c:v>P* 10 year</c:v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rgbClr val="8064A2">
                    <a:lumMod val="50000"/>
                  </a:srgbClr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Comparison'!$O$7</c:f>
              <c:numCache>
                <c:formatCode>#,##0.0</c:formatCode>
                <c:ptCount val="1"/>
                <c:pt idx="0">
                  <c:v>952776.23875000002</c:v>
                </c:pt>
              </c:numCache>
            </c:numRef>
          </c:val>
        </c:ser>
        <c:ser>
          <c:idx val="7"/>
          <c:order val="7"/>
          <c:tx>
            <c:v>Median</c:v>
          </c:tx>
          <c:marker>
            <c:symbol val="x"/>
            <c:size val="9"/>
            <c:spPr>
              <a:ln>
                <a:solidFill>
                  <a:sysClr val="windowText" lastClr="00000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Comparison'!$H$7</c:f>
              <c:numCache>
                <c:formatCode>#,##0</c:formatCode>
                <c:ptCount val="1"/>
                <c:pt idx="0">
                  <c:v>1503804</c:v>
                </c:pt>
              </c:numCache>
            </c:numRef>
          </c:val>
        </c:ser>
        <c:marker val="1"/>
        <c:axId val="153237760"/>
        <c:axId val="153256320"/>
      </c:lineChart>
      <c:catAx>
        <c:axId val="153237760"/>
        <c:scaling>
          <c:orientation val="minMax"/>
        </c:scaling>
        <c:axPos val="b"/>
        <c:numFmt formatCode="0" sourceLinked="1"/>
        <c:majorTickMark val="none"/>
        <c:tickLblPos val="nextTo"/>
        <c:crossAx val="153256320"/>
        <c:crosses val="autoZero"/>
        <c:auto val="1"/>
        <c:lblAlgn val="ctr"/>
        <c:lblOffset val="100"/>
      </c:catAx>
      <c:valAx>
        <c:axId val="153256320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153237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318044619422569"/>
          <c:y val="0.27869130941965586"/>
          <c:w val="0.30015288713910904"/>
          <c:h val="0.66973753280840198"/>
        </c:manualLayout>
      </c:layout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mutton snapper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catch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Comparison'!$Q$8:$AQ$8</c:f>
              <c:numCache>
                <c:formatCode>#,##0</c:formatCode>
                <c:ptCount val="27"/>
                <c:pt idx="0">
                  <c:v>259307.33000000002</c:v>
                </c:pt>
                <c:pt idx="1">
                  <c:v>264480.72000000003</c:v>
                </c:pt>
                <c:pt idx="2">
                  <c:v>440214.06999999995</c:v>
                </c:pt>
                <c:pt idx="3">
                  <c:v>311384.37</c:v>
                </c:pt>
                <c:pt idx="4">
                  <c:v>190601.66</c:v>
                </c:pt>
                <c:pt idx="5">
                  <c:v>574923.87</c:v>
                </c:pt>
                <c:pt idx="6">
                  <c:v>745595.06</c:v>
                </c:pt>
                <c:pt idx="7">
                  <c:v>690056.59</c:v>
                </c:pt>
                <c:pt idx="8">
                  <c:v>802967.73</c:v>
                </c:pt>
                <c:pt idx="9">
                  <c:v>640485.16</c:v>
                </c:pt>
                <c:pt idx="10">
                  <c:v>607709.19999999995</c:v>
                </c:pt>
                <c:pt idx="11">
                  <c:v>698573.92</c:v>
                </c:pt>
                <c:pt idx="12">
                  <c:v>715132.51</c:v>
                </c:pt>
                <c:pt idx="13">
                  <c:v>549561.25</c:v>
                </c:pt>
                <c:pt idx="14">
                  <c:v>471864.96</c:v>
                </c:pt>
                <c:pt idx="15">
                  <c:v>444334.23</c:v>
                </c:pt>
                <c:pt idx="16">
                  <c:v>475239.74</c:v>
                </c:pt>
                <c:pt idx="17">
                  <c:v>488787.93</c:v>
                </c:pt>
                <c:pt idx="18">
                  <c:v>329874.20999999996</c:v>
                </c:pt>
                <c:pt idx="19">
                  <c:v>447056.52</c:v>
                </c:pt>
                <c:pt idx="20">
                  <c:v>421019.69</c:v>
                </c:pt>
                <c:pt idx="21">
                  <c:v>488338.35</c:v>
                </c:pt>
                <c:pt idx="22">
                  <c:v>489903.34</c:v>
                </c:pt>
                <c:pt idx="23">
                  <c:v>499757.91000000003</c:v>
                </c:pt>
                <c:pt idx="24">
                  <c:v>584301.05000000005</c:v>
                </c:pt>
                <c:pt idx="25">
                  <c:v>496075.32999999996</c:v>
                </c:pt>
                <c:pt idx="26">
                  <c:v>652077.97</c:v>
                </c:pt>
              </c:numCache>
            </c:numRef>
          </c:val>
        </c:ser>
        <c:ser>
          <c:idx val="1"/>
          <c:order val="1"/>
          <c:tx>
            <c:v>Assessment MSY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Comparison'!$I$8</c:f>
              <c:numCache>
                <c:formatCode>#,##0</c:formatCode>
                <c:ptCount val="1"/>
                <c:pt idx="0">
                  <c:v>1516780</c:v>
                </c:pt>
              </c:numCache>
            </c:numRef>
          </c:val>
        </c:ser>
        <c:ser>
          <c:idx val="2"/>
          <c:order val="2"/>
          <c:tx>
            <c:v>OFL all year avg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Comparison'!$J$8</c:f>
              <c:numCache>
                <c:formatCode>#,##0.0</c:formatCode>
                <c:ptCount val="1"/>
                <c:pt idx="0">
                  <c:v>510356.46925925935</c:v>
                </c:pt>
              </c:numCache>
            </c:numRef>
          </c:val>
        </c:ser>
        <c:ser>
          <c:idx val="3"/>
          <c:order val="3"/>
          <c:tx>
            <c:v>OFL 10 year avg</c:v>
          </c:tx>
          <c:marker>
            <c:symbol val="circle"/>
            <c:size val="7"/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Comparison'!$K$8</c:f>
              <c:numCache>
                <c:formatCode>#,##0.0</c:formatCode>
                <c:ptCount val="1"/>
                <c:pt idx="0">
                  <c:v>489719.23</c:v>
                </c:pt>
              </c:numCache>
            </c:numRef>
          </c:val>
        </c:ser>
        <c:ser>
          <c:idx val="4"/>
          <c:order val="4"/>
          <c:tx>
            <c:v>P* Assessment OFL</c:v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Comparison'!$M$8</c:f>
              <c:numCache>
                <c:formatCode>#,##0.0</c:formatCode>
                <c:ptCount val="1"/>
                <c:pt idx="0">
                  <c:v>1023826.5000000001</c:v>
                </c:pt>
              </c:numCache>
            </c:numRef>
          </c:val>
        </c:ser>
        <c:ser>
          <c:idx val="5"/>
          <c:order val="5"/>
          <c:tx>
            <c:v>P* all year</c:v>
          </c:tx>
          <c:spPr>
            <a:ln>
              <a:solidFill>
                <a:srgbClr val="00B050"/>
              </a:solidFill>
            </a:ln>
          </c:spPr>
          <c:marker>
            <c:symbol val="triangl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Comparison'!$N$8</c:f>
              <c:numCache>
                <c:formatCode>#,##0.0</c:formatCode>
                <c:ptCount val="1"/>
                <c:pt idx="0">
                  <c:v>344490.6167500001</c:v>
                </c:pt>
              </c:numCache>
            </c:numRef>
          </c:val>
        </c:ser>
        <c:ser>
          <c:idx val="6"/>
          <c:order val="6"/>
          <c:tx>
            <c:v>P* 10 year</c:v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rgbClr val="8064A2">
                    <a:lumMod val="50000"/>
                  </a:srgbClr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Comparison'!$O$8</c:f>
              <c:numCache>
                <c:formatCode>#,##0.0</c:formatCode>
                <c:ptCount val="1"/>
                <c:pt idx="0">
                  <c:v>330560.48025000002</c:v>
                </c:pt>
              </c:numCache>
            </c:numRef>
          </c:val>
        </c:ser>
        <c:ser>
          <c:idx val="7"/>
          <c:order val="7"/>
          <c:tx>
            <c:v>Median</c:v>
          </c:tx>
          <c:marker>
            <c:symbol val="x"/>
            <c:size val="9"/>
            <c:spPr>
              <a:ln>
                <a:solidFill>
                  <a:sysClr val="windowText" lastClr="00000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Comparison'!$H$8</c:f>
              <c:numCache>
                <c:formatCode>#,##0</c:formatCode>
                <c:ptCount val="1"/>
                <c:pt idx="0">
                  <c:v>489903</c:v>
                </c:pt>
              </c:numCache>
            </c:numRef>
          </c:val>
        </c:ser>
        <c:marker val="1"/>
        <c:axId val="153039616"/>
        <c:axId val="153041536"/>
      </c:lineChart>
      <c:catAx>
        <c:axId val="153039616"/>
        <c:scaling>
          <c:orientation val="minMax"/>
        </c:scaling>
        <c:axPos val="b"/>
        <c:numFmt formatCode="0" sourceLinked="1"/>
        <c:majorTickMark val="none"/>
        <c:tickLblPos val="nextTo"/>
        <c:crossAx val="153041536"/>
        <c:crosses val="autoZero"/>
        <c:auto val="1"/>
        <c:lblAlgn val="ctr"/>
        <c:lblOffset val="100"/>
      </c:catAx>
      <c:valAx>
        <c:axId val="153041536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153039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318044619422569"/>
          <c:y val="0.27869130941965586"/>
          <c:w val="0.30015288713910904"/>
          <c:h val="0.66973753280840198"/>
        </c:manualLayout>
      </c:layout>
    </c:legend>
    <c:plotVisOnly val="1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red porgy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catch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Comparison'!$Q$9:$AQ$9</c:f>
              <c:numCache>
                <c:formatCode>#,##0</c:formatCode>
                <c:ptCount val="27"/>
                <c:pt idx="0">
                  <c:v>386961.07</c:v>
                </c:pt>
                <c:pt idx="1">
                  <c:v>668915.94000000006</c:v>
                </c:pt>
                <c:pt idx="2">
                  <c:v>328217.82</c:v>
                </c:pt>
                <c:pt idx="3">
                  <c:v>513437.83999999997</c:v>
                </c:pt>
                <c:pt idx="4">
                  <c:v>505762.93000000005</c:v>
                </c:pt>
                <c:pt idx="5">
                  <c:v>924384.59</c:v>
                </c:pt>
                <c:pt idx="6">
                  <c:v>872558.99</c:v>
                </c:pt>
                <c:pt idx="7">
                  <c:v>1013685.55</c:v>
                </c:pt>
                <c:pt idx="8">
                  <c:v>972569.98</c:v>
                </c:pt>
                <c:pt idx="9">
                  <c:v>937554.14</c:v>
                </c:pt>
                <c:pt idx="10">
                  <c:v>756142.1</c:v>
                </c:pt>
                <c:pt idx="11">
                  <c:v>525990.41999999993</c:v>
                </c:pt>
                <c:pt idx="12">
                  <c:v>463455.9</c:v>
                </c:pt>
                <c:pt idx="13">
                  <c:v>470146.03</c:v>
                </c:pt>
                <c:pt idx="14">
                  <c:v>501868.3</c:v>
                </c:pt>
                <c:pt idx="15">
                  <c:v>560024.43999999994</c:v>
                </c:pt>
                <c:pt idx="16">
                  <c:v>452560.86</c:v>
                </c:pt>
                <c:pt idx="17">
                  <c:v>379992.67000000004</c:v>
                </c:pt>
                <c:pt idx="18">
                  <c:v>183028.44</c:v>
                </c:pt>
                <c:pt idx="19">
                  <c:v>40427.17</c:v>
                </c:pt>
                <c:pt idx="20">
                  <c:v>137066.25</c:v>
                </c:pt>
                <c:pt idx="21">
                  <c:v>120578.09</c:v>
                </c:pt>
                <c:pt idx="22">
                  <c:v>153840.59</c:v>
                </c:pt>
                <c:pt idx="23">
                  <c:v>157978.13</c:v>
                </c:pt>
                <c:pt idx="24">
                  <c:v>137341.20000000001</c:v>
                </c:pt>
                <c:pt idx="25">
                  <c:v>195025.19</c:v>
                </c:pt>
                <c:pt idx="26">
                  <c:v>334205.2</c:v>
                </c:pt>
              </c:numCache>
            </c:numRef>
          </c:val>
        </c:ser>
        <c:ser>
          <c:idx val="1"/>
          <c:order val="1"/>
          <c:tx>
            <c:v>Assessment MSY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Comparison'!$I$9</c:f>
              <c:numCache>
                <c:formatCode>#,##0</c:formatCode>
                <c:ptCount val="1"/>
                <c:pt idx="0">
                  <c:v>625699</c:v>
                </c:pt>
              </c:numCache>
            </c:numRef>
          </c:val>
        </c:ser>
        <c:ser>
          <c:idx val="2"/>
          <c:order val="2"/>
          <c:tx>
            <c:v>OFL all year avg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Comparison'!$J$9</c:f>
              <c:numCache>
                <c:formatCode>#,##0.0</c:formatCode>
                <c:ptCount val="1"/>
                <c:pt idx="0">
                  <c:v>470137.77148148126</c:v>
                </c:pt>
              </c:numCache>
            </c:numRef>
          </c:val>
        </c:ser>
        <c:ser>
          <c:idx val="3"/>
          <c:order val="3"/>
          <c:tx>
            <c:v>OFL 10 year avg</c:v>
          </c:tx>
          <c:marker>
            <c:symbol val="circle"/>
            <c:size val="7"/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Comparison'!$K$9</c:f>
              <c:numCache>
                <c:formatCode>#,##0.0</c:formatCode>
                <c:ptCount val="1"/>
                <c:pt idx="0">
                  <c:v>183948.29300000001</c:v>
                </c:pt>
              </c:numCache>
            </c:numRef>
          </c:val>
        </c:ser>
        <c:ser>
          <c:idx val="4"/>
          <c:order val="4"/>
          <c:tx>
            <c:v>P* Assessment OFL</c:v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Comparison'!$M$9</c:f>
              <c:numCache>
                <c:formatCode>#,##0.0</c:formatCode>
                <c:ptCount val="1"/>
                <c:pt idx="0">
                  <c:v>406704.35000000003</c:v>
                </c:pt>
              </c:numCache>
            </c:numRef>
          </c:val>
        </c:ser>
        <c:ser>
          <c:idx val="5"/>
          <c:order val="5"/>
          <c:tx>
            <c:v>P* all year</c:v>
          </c:tx>
          <c:spPr>
            <a:ln>
              <a:solidFill>
                <a:srgbClr val="00B050"/>
              </a:solidFill>
            </a:ln>
          </c:spPr>
          <c:marker>
            <c:symbol val="triangl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Comparison'!$N$9</c:f>
              <c:numCache>
                <c:formatCode>#,##0.0</c:formatCode>
                <c:ptCount val="1"/>
                <c:pt idx="0">
                  <c:v>305589.55146296282</c:v>
                </c:pt>
              </c:numCache>
            </c:numRef>
          </c:val>
        </c:ser>
        <c:ser>
          <c:idx val="6"/>
          <c:order val="6"/>
          <c:tx>
            <c:v>P* 10 year</c:v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rgbClr val="8064A2">
                    <a:lumMod val="50000"/>
                  </a:srgbClr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Comparison'!$O$9</c:f>
              <c:numCache>
                <c:formatCode>#,##0.0</c:formatCode>
                <c:ptCount val="1"/>
                <c:pt idx="0">
                  <c:v>119566.39045000001</c:v>
                </c:pt>
              </c:numCache>
            </c:numRef>
          </c:val>
        </c:ser>
        <c:ser>
          <c:idx val="7"/>
          <c:order val="7"/>
          <c:tx>
            <c:v>Median</c:v>
          </c:tx>
          <c:marker>
            <c:symbol val="x"/>
            <c:size val="9"/>
            <c:spPr>
              <a:ln>
                <a:solidFill>
                  <a:sysClr val="windowText" lastClr="00000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Comparison'!$H$9</c:f>
              <c:numCache>
                <c:formatCode>#,##0</c:formatCode>
                <c:ptCount val="1"/>
                <c:pt idx="0">
                  <c:v>463456</c:v>
                </c:pt>
              </c:numCache>
            </c:numRef>
          </c:val>
        </c:ser>
        <c:marker val="1"/>
        <c:axId val="153292160"/>
        <c:axId val="153302528"/>
      </c:lineChart>
      <c:catAx>
        <c:axId val="153292160"/>
        <c:scaling>
          <c:orientation val="minMax"/>
        </c:scaling>
        <c:axPos val="b"/>
        <c:numFmt formatCode="0" sourceLinked="1"/>
        <c:majorTickMark val="none"/>
        <c:tickLblPos val="nextTo"/>
        <c:crossAx val="153302528"/>
        <c:crosses val="autoZero"/>
        <c:auto val="1"/>
        <c:lblAlgn val="ctr"/>
        <c:lblOffset val="100"/>
      </c:catAx>
      <c:valAx>
        <c:axId val="153302528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153292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318044619422569"/>
          <c:y val="0.27869130941965586"/>
          <c:w val="0.27706420351302241"/>
          <c:h val="0.66973753280840198"/>
        </c:manualLayout>
      </c:layout>
    </c:legend>
    <c:plotVisOnly val="1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red snapper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catch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Comparison'!$Q$10:$AQ$10</c:f>
              <c:numCache>
                <c:formatCode>#,##0</c:formatCode>
                <c:ptCount val="27"/>
                <c:pt idx="0">
                  <c:v>499607.74</c:v>
                </c:pt>
                <c:pt idx="1">
                  <c:v>256123.11</c:v>
                </c:pt>
                <c:pt idx="2">
                  <c:v>273499.38</c:v>
                </c:pt>
                <c:pt idx="3">
                  <c:v>535413.56999999995</c:v>
                </c:pt>
                <c:pt idx="4">
                  <c:v>1467606.12</c:v>
                </c:pt>
                <c:pt idx="5">
                  <c:v>392632.72</c:v>
                </c:pt>
                <c:pt idx="6">
                  <c:v>411834.88</c:v>
                </c:pt>
                <c:pt idx="7">
                  <c:v>532047.38</c:v>
                </c:pt>
                <c:pt idx="8">
                  <c:v>607938.67999999993</c:v>
                </c:pt>
                <c:pt idx="9">
                  <c:v>403810.5</c:v>
                </c:pt>
                <c:pt idx="10">
                  <c:v>351041.65</c:v>
                </c:pt>
                <c:pt idx="11">
                  <c:v>748674.29</c:v>
                </c:pt>
                <c:pt idx="12">
                  <c:v>411060.31</c:v>
                </c:pt>
                <c:pt idx="13">
                  <c:v>392776.57</c:v>
                </c:pt>
                <c:pt idx="14">
                  <c:v>295977.88</c:v>
                </c:pt>
                <c:pt idx="15">
                  <c:v>296507.67000000004</c:v>
                </c:pt>
                <c:pt idx="16">
                  <c:v>252662.41999999998</c:v>
                </c:pt>
                <c:pt idx="17">
                  <c:v>232128.44</c:v>
                </c:pt>
                <c:pt idx="18">
                  <c:v>308213.56</c:v>
                </c:pt>
                <c:pt idx="19">
                  <c:v>655015.18999999994</c:v>
                </c:pt>
                <c:pt idx="20">
                  <c:v>620080.35</c:v>
                </c:pt>
                <c:pt idx="21">
                  <c:v>652172.75</c:v>
                </c:pt>
                <c:pt idx="22">
                  <c:v>462892.47000000003</c:v>
                </c:pt>
                <c:pt idx="23">
                  <c:v>545425.14</c:v>
                </c:pt>
                <c:pt idx="24">
                  <c:v>452101.67</c:v>
                </c:pt>
                <c:pt idx="25">
                  <c:v>369746.17</c:v>
                </c:pt>
                <c:pt idx="26">
                  <c:v>455291.36</c:v>
                </c:pt>
              </c:numCache>
            </c:numRef>
          </c:val>
        </c:ser>
        <c:ser>
          <c:idx val="1"/>
          <c:order val="1"/>
          <c:tx>
            <c:v>Assessment MSY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Comparison'!$I$10</c:f>
              <c:numCache>
                <c:formatCode>#,##0</c:formatCode>
                <c:ptCount val="1"/>
                <c:pt idx="0">
                  <c:v>2314000</c:v>
                </c:pt>
              </c:numCache>
            </c:numRef>
          </c:val>
        </c:ser>
        <c:ser>
          <c:idx val="2"/>
          <c:order val="2"/>
          <c:tx>
            <c:v>OFL all year avg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Comparison'!$J$10</c:f>
              <c:numCache>
                <c:formatCode>#,##0.0</c:formatCode>
                <c:ptCount val="1"/>
                <c:pt idx="0">
                  <c:v>477121.55444444442</c:v>
                </c:pt>
              </c:numCache>
            </c:numRef>
          </c:val>
        </c:ser>
        <c:ser>
          <c:idx val="3"/>
          <c:order val="3"/>
          <c:tx>
            <c:v>OFL 10 year avg</c:v>
          </c:tx>
          <c:marker>
            <c:symbol val="circle"/>
            <c:size val="7"/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Comparison'!$K$10</c:f>
              <c:numCache>
                <c:formatCode>#,##0.0</c:formatCode>
                <c:ptCount val="1"/>
                <c:pt idx="0">
                  <c:v>475306.71000000008</c:v>
                </c:pt>
              </c:numCache>
            </c:numRef>
          </c:val>
        </c:ser>
        <c:ser>
          <c:idx val="4"/>
          <c:order val="4"/>
          <c:tx>
            <c:v>P* Assessment OFL</c:v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Comparison'!$M$10</c:f>
              <c:numCache>
                <c:formatCode>#,##0.0</c:formatCode>
                <c:ptCount val="1"/>
                <c:pt idx="0">
                  <c:v>1619800</c:v>
                </c:pt>
              </c:numCache>
            </c:numRef>
          </c:val>
        </c:ser>
        <c:ser>
          <c:idx val="5"/>
          <c:order val="5"/>
          <c:tx>
            <c:v>P* all year</c:v>
          </c:tx>
          <c:spPr>
            <a:ln>
              <a:solidFill>
                <a:srgbClr val="00B050"/>
              </a:solidFill>
            </a:ln>
          </c:spPr>
          <c:marker>
            <c:symbol val="triangl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Comparison'!$N$10</c:f>
              <c:numCache>
                <c:formatCode>#,##0.0</c:formatCode>
                <c:ptCount val="1"/>
                <c:pt idx="0">
                  <c:v>333985.08811111108</c:v>
                </c:pt>
              </c:numCache>
            </c:numRef>
          </c:val>
        </c:ser>
        <c:ser>
          <c:idx val="6"/>
          <c:order val="6"/>
          <c:tx>
            <c:v>P* 10 year</c:v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rgbClr val="8064A2">
                    <a:lumMod val="50000"/>
                  </a:srgbClr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Comparison'!$O$10</c:f>
              <c:numCache>
                <c:formatCode>#,##0.0</c:formatCode>
                <c:ptCount val="1"/>
                <c:pt idx="0">
                  <c:v>332714.69700000004</c:v>
                </c:pt>
              </c:numCache>
            </c:numRef>
          </c:val>
        </c:ser>
        <c:ser>
          <c:idx val="7"/>
          <c:order val="7"/>
          <c:tx>
            <c:v>Median</c:v>
          </c:tx>
          <c:marker>
            <c:symbol val="x"/>
            <c:size val="9"/>
            <c:spPr>
              <a:ln>
                <a:solidFill>
                  <a:sysClr val="windowText" lastClr="00000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Comparison'!$H$10</c:f>
              <c:numCache>
                <c:formatCode>#,##0</c:formatCode>
                <c:ptCount val="1"/>
                <c:pt idx="0">
                  <c:v>411835</c:v>
                </c:pt>
              </c:numCache>
            </c:numRef>
          </c:val>
        </c:ser>
        <c:marker val="1"/>
        <c:axId val="154413696"/>
        <c:axId val="154428160"/>
      </c:lineChart>
      <c:catAx>
        <c:axId val="154413696"/>
        <c:scaling>
          <c:orientation val="minMax"/>
        </c:scaling>
        <c:axPos val="b"/>
        <c:numFmt formatCode="0" sourceLinked="1"/>
        <c:majorTickMark val="none"/>
        <c:tickLblPos val="nextTo"/>
        <c:crossAx val="154428160"/>
        <c:crosses val="autoZero"/>
        <c:auto val="1"/>
        <c:lblAlgn val="ctr"/>
        <c:lblOffset val="100"/>
      </c:catAx>
      <c:valAx>
        <c:axId val="154428160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154413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318044619422569"/>
          <c:y val="0.27869130941965586"/>
          <c:w val="0.30015288713910904"/>
          <c:h val="0.66973753280840198"/>
        </c:manualLayout>
      </c:layout>
    </c:legend>
    <c:plotVisOnly val="1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snowy grouper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v>catch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Comparison'!$Q$11:$AQ$11</c:f>
              <c:numCache>
                <c:formatCode>#,##0</c:formatCode>
                <c:ptCount val="27"/>
                <c:pt idx="0">
                  <c:v>153804.25</c:v>
                </c:pt>
                <c:pt idx="1">
                  <c:v>21706.21</c:v>
                </c:pt>
                <c:pt idx="2">
                  <c:v>73591.33</c:v>
                </c:pt>
                <c:pt idx="3">
                  <c:v>4242.1400000000003</c:v>
                </c:pt>
                <c:pt idx="4">
                  <c:v>4327.49</c:v>
                </c:pt>
                <c:pt idx="5">
                  <c:v>479240.61</c:v>
                </c:pt>
                <c:pt idx="6">
                  <c:v>403100.66</c:v>
                </c:pt>
                <c:pt idx="7">
                  <c:v>342662.34</c:v>
                </c:pt>
                <c:pt idx="8">
                  <c:v>525078.74</c:v>
                </c:pt>
                <c:pt idx="9">
                  <c:v>607738.11</c:v>
                </c:pt>
                <c:pt idx="10">
                  <c:v>502264.15</c:v>
                </c:pt>
                <c:pt idx="11">
                  <c:v>577938.54</c:v>
                </c:pt>
                <c:pt idx="12">
                  <c:v>558696.54</c:v>
                </c:pt>
                <c:pt idx="13">
                  <c:v>322840.36</c:v>
                </c:pt>
                <c:pt idx="14">
                  <c:v>408706.95</c:v>
                </c:pt>
                <c:pt idx="15">
                  <c:v>344186.06</c:v>
                </c:pt>
                <c:pt idx="16">
                  <c:v>717556.35</c:v>
                </c:pt>
                <c:pt idx="17">
                  <c:v>344328.8</c:v>
                </c:pt>
                <c:pt idx="18">
                  <c:v>477251.95</c:v>
                </c:pt>
                <c:pt idx="19">
                  <c:v>400871.39</c:v>
                </c:pt>
                <c:pt idx="20">
                  <c:v>377958.86</c:v>
                </c:pt>
                <c:pt idx="21">
                  <c:v>322434.57</c:v>
                </c:pt>
                <c:pt idx="22">
                  <c:v>306155.94</c:v>
                </c:pt>
                <c:pt idx="23">
                  <c:v>289881.78999999998</c:v>
                </c:pt>
                <c:pt idx="24">
                  <c:v>292528.58</c:v>
                </c:pt>
                <c:pt idx="25">
                  <c:v>419727.85</c:v>
                </c:pt>
                <c:pt idx="26">
                  <c:v>159875.64000000001</c:v>
                </c:pt>
              </c:numCache>
            </c:numRef>
          </c:val>
        </c:ser>
        <c:ser>
          <c:idx val="1"/>
          <c:order val="1"/>
          <c:tx>
            <c:v>Assessment MSY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Comparison'!$I$11</c:f>
              <c:numCache>
                <c:formatCode>#,##0</c:formatCode>
                <c:ptCount val="1"/>
              </c:numCache>
            </c:numRef>
          </c:val>
        </c:ser>
        <c:ser>
          <c:idx val="2"/>
          <c:order val="2"/>
          <c:tx>
            <c:v>OFL all year avg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Comparison'!$J$11</c:f>
              <c:numCache>
                <c:formatCode>#,##0.0</c:formatCode>
                <c:ptCount val="1"/>
                <c:pt idx="0">
                  <c:v>349581.34074074071</c:v>
                </c:pt>
              </c:numCache>
            </c:numRef>
          </c:val>
        </c:ser>
        <c:ser>
          <c:idx val="3"/>
          <c:order val="3"/>
          <c:tx>
            <c:v>OFL 10 year avg</c:v>
          </c:tx>
          <c:marker>
            <c:symbol val="circle"/>
            <c:size val="7"/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Comparison'!$K$11</c:f>
              <c:numCache>
                <c:formatCode>#,##0.0</c:formatCode>
                <c:ptCount val="1"/>
                <c:pt idx="0">
                  <c:v>339101.53700000007</c:v>
                </c:pt>
              </c:numCache>
            </c:numRef>
          </c:val>
        </c:ser>
        <c:ser>
          <c:idx val="4"/>
          <c:order val="4"/>
          <c:tx>
            <c:v>P* Assessment OFL</c:v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Comparison'!$M$11</c:f>
              <c:numCache>
                <c:formatCode>#,##0.0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v>P* all year</c:v>
          </c:tx>
          <c:spPr>
            <a:ln>
              <a:solidFill>
                <a:srgbClr val="00B050"/>
              </a:solidFill>
            </a:ln>
          </c:spPr>
          <c:marker>
            <c:symbol val="triangl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Comparison'!$N$11</c:f>
              <c:numCache>
                <c:formatCode>#,##0.0</c:formatCode>
                <c:ptCount val="1"/>
                <c:pt idx="0">
                  <c:v>244706.93851851847</c:v>
                </c:pt>
              </c:numCache>
            </c:numRef>
          </c:val>
        </c:ser>
        <c:ser>
          <c:idx val="6"/>
          <c:order val="6"/>
          <c:tx>
            <c:v>P* 10 year</c:v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rgbClr val="8064A2">
                    <a:lumMod val="50000"/>
                  </a:srgbClr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Comparison'!$O$11</c:f>
              <c:numCache>
                <c:formatCode>#,##0.0</c:formatCode>
                <c:ptCount val="1"/>
                <c:pt idx="0">
                  <c:v>237371.07590000003</c:v>
                </c:pt>
              </c:numCache>
            </c:numRef>
          </c:val>
        </c:ser>
        <c:ser>
          <c:idx val="7"/>
          <c:order val="7"/>
          <c:tx>
            <c:v>Median</c:v>
          </c:tx>
          <c:marker>
            <c:symbol val="x"/>
            <c:size val="9"/>
            <c:spPr>
              <a:ln>
                <a:solidFill>
                  <a:sysClr val="windowText" lastClr="00000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Comparison'!$H$11</c:f>
              <c:numCache>
                <c:formatCode>#,##0</c:formatCode>
                <c:ptCount val="1"/>
                <c:pt idx="0">
                  <c:v>344329</c:v>
                </c:pt>
              </c:numCache>
            </c:numRef>
          </c:val>
        </c:ser>
        <c:marker val="1"/>
        <c:axId val="154477696"/>
        <c:axId val="154479616"/>
      </c:lineChart>
      <c:catAx>
        <c:axId val="154477696"/>
        <c:scaling>
          <c:orientation val="minMax"/>
        </c:scaling>
        <c:axPos val="b"/>
        <c:numFmt formatCode="0" sourceLinked="1"/>
        <c:majorTickMark val="none"/>
        <c:tickLblPos val="nextTo"/>
        <c:crossAx val="154479616"/>
        <c:crosses val="autoZero"/>
        <c:auto val="1"/>
        <c:lblAlgn val="ctr"/>
        <c:lblOffset val="100"/>
      </c:catAx>
      <c:valAx>
        <c:axId val="154479616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154477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318044619422569"/>
          <c:y val="0.27869130941965586"/>
          <c:w val="0.30015288713910904"/>
          <c:h val="0.66973753280840198"/>
        </c:manualLayout>
      </c:layout>
    </c:legend>
    <c:plotVisOnly val="1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tilefish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v>catch</c:v>
          </c:tx>
          <c:marker>
            <c:symbol val="none"/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Comparison'!$Q$12:$AQ$12</c:f>
              <c:numCache>
                <c:formatCode>#,##0</c:formatCode>
                <c:ptCount val="27"/>
                <c:pt idx="0">
                  <c:v>412.39</c:v>
                </c:pt>
                <c:pt idx="1">
                  <c:v>17.989999999999998</c:v>
                </c:pt>
                <c:pt idx="2">
                  <c:v>3198.77</c:v>
                </c:pt>
                <c:pt idx="3">
                  <c:v>726.5</c:v>
                </c:pt>
                <c:pt idx="4">
                  <c:v>44938.87</c:v>
                </c:pt>
                <c:pt idx="5">
                  <c:v>1318191.92</c:v>
                </c:pt>
                <c:pt idx="6">
                  <c:v>370559.47</c:v>
                </c:pt>
                <c:pt idx="7">
                  <c:v>663173.02</c:v>
                </c:pt>
                <c:pt idx="8">
                  <c:v>993316.09</c:v>
                </c:pt>
                <c:pt idx="9">
                  <c:v>1008945.97</c:v>
                </c:pt>
                <c:pt idx="10">
                  <c:v>1067017.3999999999</c:v>
                </c:pt>
                <c:pt idx="11">
                  <c:v>1053350.32</c:v>
                </c:pt>
                <c:pt idx="12">
                  <c:v>1144283</c:v>
                </c:pt>
                <c:pt idx="13">
                  <c:v>913054.27</c:v>
                </c:pt>
                <c:pt idx="14">
                  <c:v>751861</c:v>
                </c:pt>
                <c:pt idx="15">
                  <c:v>388715.61</c:v>
                </c:pt>
                <c:pt idx="16">
                  <c:v>418880.57</c:v>
                </c:pt>
                <c:pt idx="17">
                  <c:v>409251.2</c:v>
                </c:pt>
                <c:pt idx="18">
                  <c:v>553751.68000000005</c:v>
                </c:pt>
                <c:pt idx="19">
                  <c:v>792367.43</c:v>
                </c:pt>
                <c:pt idx="20">
                  <c:v>492988.31</c:v>
                </c:pt>
                <c:pt idx="21">
                  <c:v>455291.12</c:v>
                </c:pt>
                <c:pt idx="22">
                  <c:v>322214.53999999998</c:v>
                </c:pt>
                <c:pt idx="23">
                  <c:v>276625.02</c:v>
                </c:pt>
                <c:pt idx="24">
                  <c:v>544383.23</c:v>
                </c:pt>
                <c:pt idx="25">
                  <c:v>480429.24</c:v>
                </c:pt>
                <c:pt idx="26">
                  <c:v>337255.32</c:v>
                </c:pt>
              </c:numCache>
            </c:numRef>
          </c:val>
        </c:ser>
        <c:ser>
          <c:idx val="1"/>
          <c:order val="1"/>
          <c:tx>
            <c:v>Assessment MSY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Comparison'!$I$12</c:f>
              <c:numCache>
                <c:formatCode>#,##0</c:formatCode>
                <c:ptCount val="1"/>
                <c:pt idx="0">
                  <c:v>336425</c:v>
                </c:pt>
              </c:numCache>
            </c:numRef>
          </c:val>
        </c:ser>
        <c:ser>
          <c:idx val="2"/>
          <c:order val="2"/>
          <c:tx>
            <c:v>OFL all year avg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Comparison'!$J$12</c:f>
              <c:numCache>
                <c:formatCode>#,##0.0</c:formatCode>
                <c:ptCount val="1"/>
                <c:pt idx="0">
                  <c:v>548340.74999999988</c:v>
                </c:pt>
              </c:numCache>
            </c:numRef>
          </c:val>
        </c:ser>
        <c:ser>
          <c:idx val="3"/>
          <c:order val="3"/>
          <c:tx>
            <c:v>OFL 10 year avg</c:v>
          </c:tx>
          <c:marker>
            <c:symbol val="circle"/>
            <c:size val="7"/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Comparison'!$K$12</c:f>
              <c:numCache>
                <c:formatCode>#,##0.0</c:formatCode>
                <c:ptCount val="1"/>
                <c:pt idx="0">
                  <c:v>466455.70900000009</c:v>
                </c:pt>
              </c:numCache>
            </c:numRef>
          </c:val>
        </c:ser>
        <c:ser>
          <c:idx val="4"/>
          <c:order val="4"/>
          <c:tx>
            <c:v>P* Assessment OFL</c:v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Comparison'!$M$12</c:f>
              <c:numCache>
                <c:formatCode>#,##0.0</c:formatCode>
                <c:ptCount val="1"/>
                <c:pt idx="0">
                  <c:v>227086.87500000003</c:v>
                </c:pt>
              </c:numCache>
            </c:numRef>
          </c:val>
        </c:ser>
        <c:ser>
          <c:idx val="5"/>
          <c:order val="5"/>
          <c:tx>
            <c:v>P* all year</c:v>
          </c:tx>
          <c:spPr>
            <a:ln>
              <a:solidFill>
                <a:srgbClr val="00B050"/>
              </a:solidFill>
            </a:ln>
          </c:spPr>
          <c:marker>
            <c:symbol val="triangl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Comparison'!$N$12</c:f>
              <c:numCache>
                <c:formatCode>#,##0.0</c:formatCode>
                <c:ptCount val="1"/>
                <c:pt idx="0">
                  <c:v>370130.00624999992</c:v>
                </c:pt>
              </c:numCache>
            </c:numRef>
          </c:val>
        </c:ser>
        <c:ser>
          <c:idx val="6"/>
          <c:order val="6"/>
          <c:tx>
            <c:v>P* 10 year</c:v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rgbClr val="8064A2">
                    <a:lumMod val="50000"/>
                  </a:srgbClr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Comparison'!$O$12</c:f>
              <c:numCache>
                <c:formatCode>#,##0.0</c:formatCode>
                <c:ptCount val="1"/>
                <c:pt idx="0">
                  <c:v>314857.60357500007</c:v>
                </c:pt>
              </c:numCache>
            </c:numRef>
          </c:val>
        </c:ser>
        <c:marker val="1"/>
        <c:axId val="154524672"/>
        <c:axId val="154539136"/>
      </c:lineChart>
      <c:catAx>
        <c:axId val="154524672"/>
        <c:scaling>
          <c:orientation val="minMax"/>
        </c:scaling>
        <c:axPos val="b"/>
        <c:numFmt formatCode="0" sourceLinked="1"/>
        <c:majorTickMark val="none"/>
        <c:tickLblPos val="nextTo"/>
        <c:crossAx val="154539136"/>
        <c:crosses val="autoZero"/>
        <c:auto val="1"/>
        <c:lblAlgn val="ctr"/>
        <c:lblOffset val="100"/>
      </c:catAx>
      <c:valAx>
        <c:axId val="154539136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154524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318044619422569"/>
          <c:y val="0.27869130941965586"/>
          <c:w val="0.30015288713911098"/>
          <c:h val="0.58602034120734303"/>
        </c:manualLayout>
      </c:layout>
    </c:legend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vermillion</a:t>
            </a:r>
            <a:r>
              <a:rPr lang="en-US" baseline="0"/>
              <a:t> snapper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v>catch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Comparison'!$Q$13:$AQ$13</c:f>
              <c:numCache>
                <c:formatCode>#,##0</c:formatCode>
                <c:ptCount val="27"/>
                <c:pt idx="0">
                  <c:v>234481.83000000002</c:v>
                </c:pt>
                <c:pt idx="1">
                  <c:v>572739.42999999993</c:v>
                </c:pt>
                <c:pt idx="2">
                  <c:v>711596.44</c:v>
                </c:pt>
                <c:pt idx="3">
                  <c:v>455221.17000000004</c:v>
                </c:pt>
                <c:pt idx="4">
                  <c:v>806870.46</c:v>
                </c:pt>
                <c:pt idx="5">
                  <c:v>1176890.96</c:v>
                </c:pt>
                <c:pt idx="6">
                  <c:v>1338203.19</c:v>
                </c:pt>
                <c:pt idx="7">
                  <c:v>1467654.93</c:v>
                </c:pt>
                <c:pt idx="8">
                  <c:v>1607860.9</c:v>
                </c:pt>
                <c:pt idx="9">
                  <c:v>1825382.9</c:v>
                </c:pt>
                <c:pt idx="10">
                  <c:v>2126993.14</c:v>
                </c:pt>
                <c:pt idx="11">
                  <c:v>1111388.26</c:v>
                </c:pt>
                <c:pt idx="12">
                  <c:v>1232484.77</c:v>
                </c:pt>
                <c:pt idx="13">
                  <c:v>1308987.5</c:v>
                </c:pt>
                <c:pt idx="14">
                  <c:v>1257592</c:v>
                </c:pt>
                <c:pt idx="15">
                  <c:v>1110989.7</c:v>
                </c:pt>
                <c:pt idx="16">
                  <c:v>1145358.52</c:v>
                </c:pt>
                <c:pt idx="17">
                  <c:v>1118638.1400000001</c:v>
                </c:pt>
                <c:pt idx="18">
                  <c:v>1376619.55</c:v>
                </c:pt>
                <c:pt idx="19">
                  <c:v>2051751.3</c:v>
                </c:pt>
                <c:pt idx="20">
                  <c:v>2331738</c:v>
                </c:pt>
                <c:pt idx="21">
                  <c:v>1867294.1</c:v>
                </c:pt>
                <c:pt idx="22">
                  <c:v>1257742.33</c:v>
                </c:pt>
                <c:pt idx="23">
                  <c:v>1747424.31</c:v>
                </c:pt>
                <c:pt idx="24">
                  <c:v>1703557.73</c:v>
                </c:pt>
                <c:pt idx="25">
                  <c:v>1542717.33</c:v>
                </c:pt>
                <c:pt idx="26">
                  <c:v>2036440.69</c:v>
                </c:pt>
              </c:numCache>
            </c:numRef>
          </c:val>
        </c:ser>
        <c:ser>
          <c:idx val="1"/>
          <c:order val="1"/>
          <c:tx>
            <c:v>Assessment MSY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Comparison'!$I$14</c:f>
              <c:numCache>
                <c:formatCode>#,##0</c:formatCode>
                <c:ptCount val="1"/>
                <c:pt idx="0">
                  <c:v>2028000</c:v>
                </c:pt>
              </c:numCache>
            </c:numRef>
          </c:val>
        </c:ser>
        <c:ser>
          <c:idx val="2"/>
          <c:order val="2"/>
          <c:tx>
            <c:v>OFL all year avg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Comparison'!$J$13</c:f>
              <c:numCache>
                <c:formatCode>#,##0.0</c:formatCode>
                <c:ptCount val="1"/>
                <c:pt idx="0">
                  <c:v>1352763.6881481481</c:v>
                </c:pt>
              </c:numCache>
            </c:numRef>
          </c:val>
        </c:ser>
        <c:ser>
          <c:idx val="3"/>
          <c:order val="3"/>
          <c:tx>
            <c:v>OFL 10 year avg</c:v>
          </c:tx>
          <c:marker>
            <c:symbol val="circle"/>
            <c:size val="7"/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Comparison'!$K$13</c:f>
              <c:numCache>
                <c:formatCode>#,##0.0</c:formatCode>
                <c:ptCount val="1"/>
                <c:pt idx="0">
                  <c:v>1703392.348</c:v>
                </c:pt>
              </c:numCache>
            </c:numRef>
          </c:val>
        </c:ser>
        <c:ser>
          <c:idx val="4"/>
          <c:order val="4"/>
          <c:tx>
            <c:v>P* Assessment OFL</c:v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Comparison'!$M$13</c:f>
              <c:numCache>
                <c:formatCode>#,##0.0</c:formatCode>
                <c:ptCount val="1"/>
                <c:pt idx="0">
                  <c:v>1207320.75</c:v>
                </c:pt>
              </c:numCache>
            </c:numRef>
          </c:val>
        </c:ser>
        <c:ser>
          <c:idx val="5"/>
          <c:order val="5"/>
          <c:tx>
            <c:v>P* all year</c:v>
          </c:tx>
          <c:spPr>
            <a:ln>
              <a:solidFill>
                <a:srgbClr val="00B050"/>
              </a:solidFill>
            </a:ln>
          </c:spPr>
          <c:marker>
            <c:symbol val="triangl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Comparison'!$N$13</c:f>
              <c:numCache>
                <c:formatCode>#,##0.0</c:formatCode>
                <c:ptCount val="1"/>
                <c:pt idx="0">
                  <c:v>980753.67390740733</c:v>
                </c:pt>
              </c:numCache>
            </c:numRef>
          </c:val>
        </c:ser>
        <c:ser>
          <c:idx val="6"/>
          <c:order val="6"/>
          <c:tx>
            <c:v>P* 10 year</c:v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rgbClr val="8064A2">
                    <a:lumMod val="50000"/>
                  </a:srgbClr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Comparison'!$O$13</c:f>
              <c:numCache>
                <c:formatCode>#,##0.0</c:formatCode>
                <c:ptCount val="1"/>
                <c:pt idx="0">
                  <c:v>1234959.4523</c:v>
                </c:pt>
              </c:numCache>
            </c:numRef>
          </c:val>
        </c:ser>
        <c:ser>
          <c:idx val="7"/>
          <c:order val="7"/>
          <c:tx>
            <c:v>Median</c:v>
          </c:tx>
          <c:marker>
            <c:symbol val="x"/>
            <c:size val="9"/>
            <c:spPr>
              <a:ln>
                <a:solidFill>
                  <a:sysClr val="windowText" lastClr="00000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Comparison'!$H$13</c:f>
              <c:numCache>
                <c:formatCode>#,##0</c:formatCode>
                <c:ptCount val="1"/>
                <c:pt idx="0">
                  <c:v>1308988</c:v>
                </c:pt>
              </c:numCache>
            </c:numRef>
          </c:val>
        </c:ser>
        <c:marker val="1"/>
        <c:axId val="154584960"/>
        <c:axId val="154599424"/>
      </c:lineChart>
      <c:catAx>
        <c:axId val="154584960"/>
        <c:scaling>
          <c:orientation val="minMax"/>
        </c:scaling>
        <c:axPos val="b"/>
        <c:numFmt formatCode="0" sourceLinked="1"/>
        <c:majorTickMark val="none"/>
        <c:tickLblPos val="nextTo"/>
        <c:crossAx val="154599424"/>
        <c:crosses val="autoZero"/>
        <c:auto val="1"/>
        <c:lblAlgn val="ctr"/>
        <c:lblOffset val="100"/>
      </c:catAx>
      <c:valAx>
        <c:axId val="154599424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154584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318044619422569"/>
          <c:y val="0.27869130941965586"/>
          <c:w val="0.30015288713910904"/>
          <c:h val="0.66973753280840198"/>
        </c:manualLayout>
      </c:layout>
    </c:legend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yellowtail snapper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v>catch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Comparison'!$Q$14:$AQ$14</c:f>
              <c:numCache>
                <c:formatCode>#,##0</c:formatCode>
                <c:ptCount val="27"/>
                <c:pt idx="0">
                  <c:v>516854.44000000006</c:v>
                </c:pt>
                <c:pt idx="1">
                  <c:v>632124.23</c:v>
                </c:pt>
                <c:pt idx="2">
                  <c:v>509042.56</c:v>
                </c:pt>
                <c:pt idx="3">
                  <c:v>340866.54000000004</c:v>
                </c:pt>
                <c:pt idx="4">
                  <c:v>768774.08000000007</c:v>
                </c:pt>
                <c:pt idx="5">
                  <c:v>1500554.73</c:v>
                </c:pt>
                <c:pt idx="6">
                  <c:v>1657811.04</c:v>
                </c:pt>
                <c:pt idx="7">
                  <c:v>2068391.07</c:v>
                </c:pt>
                <c:pt idx="8">
                  <c:v>2089391.77</c:v>
                </c:pt>
                <c:pt idx="9">
                  <c:v>2133442.59</c:v>
                </c:pt>
                <c:pt idx="10">
                  <c:v>2259553.2800000003</c:v>
                </c:pt>
                <c:pt idx="11">
                  <c:v>2120052.2599999998</c:v>
                </c:pt>
                <c:pt idx="12">
                  <c:v>2986316.84</c:v>
                </c:pt>
                <c:pt idx="13">
                  <c:v>2550411.9</c:v>
                </c:pt>
                <c:pt idx="14">
                  <c:v>2075164.63</c:v>
                </c:pt>
                <c:pt idx="15">
                  <c:v>1659242.79</c:v>
                </c:pt>
                <c:pt idx="16">
                  <c:v>1820152.77</c:v>
                </c:pt>
                <c:pt idx="17">
                  <c:v>1734749.92</c:v>
                </c:pt>
                <c:pt idx="18">
                  <c:v>1966850.12</c:v>
                </c:pt>
                <c:pt idx="19">
                  <c:v>1824236.08</c:v>
                </c:pt>
                <c:pt idx="20">
                  <c:v>1585365.47</c:v>
                </c:pt>
                <c:pt idx="21">
                  <c:v>1535896.73</c:v>
                </c:pt>
                <c:pt idx="22">
                  <c:v>1557007.78</c:v>
                </c:pt>
                <c:pt idx="23">
                  <c:v>1768820.96</c:v>
                </c:pt>
                <c:pt idx="24">
                  <c:v>1720095.03</c:v>
                </c:pt>
                <c:pt idx="25">
                  <c:v>1582755.33</c:v>
                </c:pt>
                <c:pt idx="26">
                  <c:v>1391757.26</c:v>
                </c:pt>
              </c:numCache>
            </c:numRef>
          </c:val>
        </c:ser>
        <c:ser>
          <c:idx val="1"/>
          <c:order val="1"/>
          <c:tx>
            <c:v>Assessment MSY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comparison!#REF!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v>OFL all year avg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Comparison'!$J$14</c:f>
              <c:numCache>
                <c:formatCode>#,##0.0</c:formatCode>
                <c:ptCount val="1"/>
                <c:pt idx="0">
                  <c:v>1642803.0444444444</c:v>
                </c:pt>
              </c:numCache>
            </c:numRef>
          </c:val>
        </c:ser>
        <c:ser>
          <c:idx val="3"/>
          <c:order val="3"/>
          <c:tx>
            <c:v>OFL 10 year avg</c:v>
          </c:tx>
          <c:marker>
            <c:symbol val="circle"/>
            <c:size val="7"/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Comparison'!$K$14</c:f>
              <c:numCache>
                <c:formatCode>#,##0.0</c:formatCode>
                <c:ptCount val="1"/>
                <c:pt idx="0">
                  <c:v>1666753.4679999999</c:v>
                </c:pt>
              </c:numCache>
            </c:numRef>
          </c:val>
        </c:ser>
        <c:ser>
          <c:idx val="4"/>
          <c:order val="4"/>
          <c:tx>
            <c:v>P* Assessment OFL</c:v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Comparison'!$M$14</c:f>
              <c:numCache>
                <c:formatCode>#,##0.0</c:formatCode>
                <c:ptCount val="1"/>
                <c:pt idx="0">
                  <c:v>1267500</c:v>
                </c:pt>
              </c:numCache>
            </c:numRef>
          </c:val>
        </c:ser>
        <c:ser>
          <c:idx val="5"/>
          <c:order val="5"/>
          <c:tx>
            <c:v>P* all year</c:v>
          </c:tx>
          <c:spPr>
            <a:ln>
              <a:solidFill>
                <a:srgbClr val="00B050"/>
              </a:solidFill>
            </a:ln>
          </c:spPr>
          <c:marker>
            <c:symbol val="triangl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Comparison'!$N$14</c:f>
              <c:numCache>
                <c:formatCode>#,##0.0</c:formatCode>
                <c:ptCount val="1"/>
                <c:pt idx="0">
                  <c:v>1026751.9027777778</c:v>
                </c:pt>
              </c:numCache>
            </c:numRef>
          </c:val>
        </c:ser>
        <c:ser>
          <c:idx val="6"/>
          <c:order val="6"/>
          <c:tx>
            <c:v>P* 10 year</c:v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rgbClr val="8064A2">
                    <a:lumMod val="50000"/>
                  </a:srgbClr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Comparison'!$O$14</c:f>
              <c:numCache>
                <c:formatCode>#,##0.0</c:formatCode>
                <c:ptCount val="1"/>
                <c:pt idx="0">
                  <c:v>1041720.9175</c:v>
                </c:pt>
              </c:numCache>
            </c:numRef>
          </c:val>
        </c:ser>
        <c:ser>
          <c:idx val="7"/>
          <c:order val="7"/>
          <c:tx>
            <c:v>Median</c:v>
          </c:tx>
          <c:marker>
            <c:symbol val="x"/>
            <c:size val="9"/>
            <c:spPr>
              <a:ln>
                <a:solidFill>
                  <a:sysClr val="windowText" lastClr="00000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Comparison'!$H$14</c:f>
              <c:numCache>
                <c:formatCode>#,##0</c:formatCode>
                <c:ptCount val="1"/>
                <c:pt idx="0">
                  <c:v>1720095</c:v>
                </c:pt>
              </c:numCache>
            </c:numRef>
          </c:val>
        </c:ser>
        <c:marker val="1"/>
        <c:axId val="154678016"/>
        <c:axId val="154679936"/>
      </c:lineChart>
      <c:catAx>
        <c:axId val="154678016"/>
        <c:scaling>
          <c:orientation val="minMax"/>
        </c:scaling>
        <c:axPos val="b"/>
        <c:numFmt formatCode="0" sourceLinked="1"/>
        <c:majorTickMark val="none"/>
        <c:tickLblPos val="nextTo"/>
        <c:crossAx val="154679936"/>
        <c:crosses val="autoZero"/>
        <c:auto val="1"/>
        <c:lblAlgn val="ctr"/>
        <c:lblOffset val="100"/>
      </c:catAx>
      <c:valAx>
        <c:axId val="154679936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154678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318044619422569"/>
          <c:y val="0.27869130941965586"/>
          <c:w val="0.30015288713910904"/>
          <c:h val="0.66973753280840198"/>
        </c:manualLayout>
      </c:layout>
    </c:legend>
    <c:plotVisOnly val="1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hogfish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v>catch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Comparison'!$Q$15:$AQ$15</c:f>
              <c:numCache>
                <c:formatCode>#,##0</c:formatCode>
                <c:ptCount val="27"/>
                <c:pt idx="0">
                  <c:v>1789.97</c:v>
                </c:pt>
                <c:pt idx="1">
                  <c:v>368.98</c:v>
                </c:pt>
                <c:pt idx="2">
                  <c:v>863.19</c:v>
                </c:pt>
                <c:pt idx="3">
                  <c:v>1416.98</c:v>
                </c:pt>
                <c:pt idx="4">
                  <c:v>3162.26</c:v>
                </c:pt>
                <c:pt idx="5">
                  <c:v>57373.38</c:v>
                </c:pt>
                <c:pt idx="6">
                  <c:v>74410.84</c:v>
                </c:pt>
                <c:pt idx="7">
                  <c:v>75791.19</c:v>
                </c:pt>
                <c:pt idx="8">
                  <c:v>94259.63</c:v>
                </c:pt>
                <c:pt idx="9">
                  <c:v>104753.63</c:v>
                </c:pt>
                <c:pt idx="10">
                  <c:v>99036.81</c:v>
                </c:pt>
                <c:pt idx="11">
                  <c:v>122109.59</c:v>
                </c:pt>
                <c:pt idx="12">
                  <c:v>128611.5</c:v>
                </c:pt>
                <c:pt idx="13">
                  <c:v>87469.43</c:v>
                </c:pt>
                <c:pt idx="14">
                  <c:v>88245.86</c:v>
                </c:pt>
                <c:pt idx="15">
                  <c:v>62801.64</c:v>
                </c:pt>
                <c:pt idx="16">
                  <c:v>71998.8</c:v>
                </c:pt>
                <c:pt idx="17">
                  <c:v>57943.28</c:v>
                </c:pt>
                <c:pt idx="18">
                  <c:v>64890.41</c:v>
                </c:pt>
                <c:pt idx="19">
                  <c:v>57306.95</c:v>
                </c:pt>
                <c:pt idx="20">
                  <c:v>44989.74</c:v>
                </c:pt>
                <c:pt idx="21">
                  <c:v>50728.62</c:v>
                </c:pt>
                <c:pt idx="22">
                  <c:v>54845.66</c:v>
                </c:pt>
                <c:pt idx="23">
                  <c:v>45103.93</c:v>
                </c:pt>
                <c:pt idx="24">
                  <c:v>34299.879999999997</c:v>
                </c:pt>
                <c:pt idx="25">
                  <c:v>37658.46</c:v>
                </c:pt>
                <c:pt idx="26">
                  <c:v>40091.11</c:v>
                </c:pt>
              </c:numCache>
            </c:numRef>
          </c:val>
        </c:ser>
        <c:ser>
          <c:idx val="1"/>
          <c:order val="1"/>
          <c:tx>
            <c:v>Assessment MSY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Comparison'!$I$15</c:f>
              <c:numCache>
                <c:formatCode>#,##0</c:formatCode>
                <c:ptCount val="1"/>
                <c:pt idx="0">
                  <c:v>313056</c:v>
                </c:pt>
              </c:numCache>
            </c:numRef>
          </c:val>
        </c:ser>
        <c:ser>
          <c:idx val="2"/>
          <c:order val="2"/>
          <c:tx>
            <c:v>OFL all year avg</c:v>
          </c:tx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Comparison'!$J$15</c:f>
              <c:numCache>
                <c:formatCode>#,##0.0</c:formatCode>
                <c:ptCount val="1"/>
                <c:pt idx="0">
                  <c:v>57863.767407407395</c:v>
                </c:pt>
              </c:numCache>
            </c:numRef>
          </c:val>
        </c:ser>
        <c:ser>
          <c:idx val="3"/>
          <c:order val="3"/>
          <c:tx>
            <c:v>OFL 10 year avg</c:v>
          </c:tx>
          <c:marker>
            <c:symbol val="circle"/>
            <c:size val="7"/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Comparison'!$K$15</c:f>
              <c:numCache>
                <c:formatCode>#,##0.0</c:formatCode>
                <c:ptCount val="1"/>
                <c:pt idx="0">
                  <c:v>48785.804000000004</c:v>
                </c:pt>
              </c:numCache>
            </c:numRef>
          </c:val>
        </c:ser>
        <c:ser>
          <c:idx val="4"/>
          <c:order val="4"/>
          <c:tx>
            <c:v>P* Assessment OFL</c:v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Comparison'!$M$15</c:f>
              <c:numCache>
                <c:formatCode>#,##0.0</c:formatCode>
                <c:ptCount val="1"/>
                <c:pt idx="0">
                  <c:v>273924</c:v>
                </c:pt>
              </c:numCache>
            </c:numRef>
          </c:val>
        </c:ser>
        <c:ser>
          <c:idx val="5"/>
          <c:order val="5"/>
          <c:tx>
            <c:v>P* all year</c:v>
          </c:tx>
          <c:spPr>
            <a:ln>
              <a:solidFill>
                <a:srgbClr val="00B050"/>
              </a:solidFill>
            </a:ln>
          </c:spPr>
          <c:marker>
            <c:symbol val="triangl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Comparison'!$N$15</c:f>
              <c:numCache>
                <c:formatCode>#,##0.0</c:formatCode>
                <c:ptCount val="1"/>
                <c:pt idx="0">
                  <c:v>50630.79648148147</c:v>
                </c:pt>
              </c:numCache>
            </c:numRef>
          </c:val>
        </c:ser>
        <c:ser>
          <c:idx val="6"/>
          <c:order val="6"/>
          <c:tx>
            <c:v>P* 10 year</c:v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rgbClr val="8064A2">
                    <a:lumMod val="50000"/>
                  </a:srgbClr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Comparison'!$O$15</c:f>
              <c:numCache>
                <c:formatCode>#,##0.0</c:formatCode>
                <c:ptCount val="1"/>
                <c:pt idx="0">
                  <c:v>42687.578500000003</c:v>
                </c:pt>
              </c:numCache>
            </c:numRef>
          </c:val>
        </c:ser>
        <c:ser>
          <c:idx val="7"/>
          <c:order val="7"/>
          <c:tx>
            <c:v>Median</c:v>
          </c:tx>
          <c:marker>
            <c:symbol val="x"/>
            <c:size val="9"/>
            <c:spPr>
              <a:ln>
                <a:solidFill>
                  <a:sysClr val="windowText" lastClr="000000"/>
                </a:solidFill>
              </a:ln>
            </c:spPr>
          </c:marker>
          <c:cat>
            <c:numRef>
              <c:f>'Assessed Stocks Comparison'!$Q$4:$AQ$4</c:f>
              <c:numCache>
                <c:formatCode>0</c:formatCode>
                <c:ptCount val="2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</c:numCache>
            </c:numRef>
          </c:cat>
          <c:val>
            <c:numRef>
              <c:f>'Assessed Stocks Comparison'!$H$15</c:f>
              <c:numCache>
                <c:formatCode>#,##0</c:formatCode>
                <c:ptCount val="1"/>
                <c:pt idx="0">
                  <c:v>57373</c:v>
                </c:pt>
              </c:numCache>
            </c:numRef>
          </c:val>
        </c:ser>
        <c:marker val="1"/>
        <c:axId val="154729856"/>
        <c:axId val="154736128"/>
      </c:lineChart>
      <c:catAx>
        <c:axId val="154729856"/>
        <c:scaling>
          <c:orientation val="minMax"/>
        </c:scaling>
        <c:axPos val="b"/>
        <c:numFmt formatCode="0" sourceLinked="1"/>
        <c:majorTickMark val="none"/>
        <c:tickLblPos val="nextTo"/>
        <c:crossAx val="154736128"/>
        <c:crosses val="autoZero"/>
        <c:auto val="1"/>
        <c:lblAlgn val="ctr"/>
        <c:lblOffset val="100"/>
      </c:catAx>
      <c:valAx>
        <c:axId val="154736128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154729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318044619422569"/>
          <c:y val="0.27869130941965586"/>
          <c:w val="0.27706420351302241"/>
          <c:h val="0.66973753280840198"/>
        </c:manualLayout>
      </c:layout>
    </c:legend>
    <c:plotVisOnly val="1"/>
  </c:chart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76" Type="http://schemas.openxmlformats.org/officeDocument/2006/relationships/chart" Target="../charts/chart76.xml"/><Relationship Id="rId84" Type="http://schemas.openxmlformats.org/officeDocument/2006/relationships/chart" Target="../charts/chart84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87" Type="http://schemas.openxmlformats.org/officeDocument/2006/relationships/chart" Target="../charts/chart87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82" Type="http://schemas.openxmlformats.org/officeDocument/2006/relationships/chart" Target="../charts/chart82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80" Type="http://schemas.openxmlformats.org/officeDocument/2006/relationships/chart" Target="../charts/chart80.xml"/><Relationship Id="rId85" Type="http://schemas.openxmlformats.org/officeDocument/2006/relationships/chart" Target="../charts/chart85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83" Type="http://schemas.openxmlformats.org/officeDocument/2006/relationships/chart" Target="../charts/chart83.xml"/><Relationship Id="rId88" Type="http://schemas.openxmlformats.org/officeDocument/2006/relationships/chart" Target="../charts/chart88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81" Type="http://schemas.openxmlformats.org/officeDocument/2006/relationships/chart" Target="../charts/chart81.xml"/><Relationship Id="rId86" Type="http://schemas.openxmlformats.org/officeDocument/2006/relationships/chart" Target="../charts/chart86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6.xml"/><Relationship Id="rId3" Type="http://schemas.openxmlformats.org/officeDocument/2006/relationships/chart" Target="../charts/chart91.xml"/><Relationship Id="rId7" Type="http://schemas.openxmlformats.org/officeDocument/2006/relationships/chart" Target="../charts/chart95.xml"/><Relationship Id="rId12" Type="http://schemas.openxmlformats.org/officeDocument/2006/relationships/chart" Target="../charts/chart100.xml"/><Relationship Id="rId2" Type="http://schemas.openxmlformats.org/officeDocument/2006/relationships/chart" Target="../charts/chart90.xml"/><Relationship Id="rId1" Type="http://schemas.openxmlformats.org/officeDocument/2006/relationships/chart" Target="../charts/chart89.xml"/><Relationship Id="rId6" Type="http://schemas.openxmlformats.org/officeDocument/2006/relationships/chart" Target="../charts/chart94.xml"/><Relationship Id="rId11" Type="http://schemas.openxmlformats.org/officeDocument/2006/relationships/chart" Target="../charts/chart99.xml"/><Relationship Id="rId5" Type="http://schemas.openxmlformats.org/officeDocument/2006/relationships/chart" Target="../charts/chart93.xml"/><Relationship Id="rId10" Type="http://schemas.openxmlformats.org/officeDocument/2006/relationships/chart" Target="../charts/chart98.xml"/><Relationship Id="rId4" Type="http://schemas.openxmlformats.org/officeDocument/2006/relationships/chart" Target="../charts/chart92.xml"/><Relationship Id="rId9" Type="http://schemas.openxmlformats.org/officeDocument/2006/relationships/chart" Target="../charts/chart9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190500</xdr:colOff>
      <xdr:row>0</xdr:row>
      <xdr:rowOff>28575</xdr:rowOff>
    </xdr:from>
    <xdr:to>
      <xdr:col>43</xdr:col>
      <xdr:colOff>495300</xdr:colOff>
      <xdr:row>14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44</xdr:col>
      <xdr:colOff>0</xdr:colOff>
      <xdr:row>0</xdr:row>
      <xdr:rowOff>28575</xdr:rowOff>
    </xdr:from>
    <xdr:to>
      <xdr:col>51</xdr:col>
      <xdr:colOff>304800</xdr:colOff>
      <xdr:row>14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51</xdr:col>
      <xdr:colOff>438150</xdr:colOff>
      <xdr:row>0</xdr:row>
      <xdr:rowOff>28575</xdr:rowOff>
    </xdr:from>
    <xdr:to>
      <xdr:col>59</xdr:col>
      <xdr:colOff>133350</xdr:colOff>
      <xdr:row>14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59</xdr:col>
      <xdr:colOff>209550</xdr:colOff>
      <xdr:row>0</xdr:row>
      <xdr:rowOff>47625</xdr:rowOff>
    </xdr:from>
    <xdr:to>
      <xdr:col>66</xdr:col>
      <xdr:colOff>514350</xdr:colOff>
      <xdr:row>14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67</xdr:col>
      <xdr:colOff>66675</xdr:colOff>
      <xdr:row>0</xdr:row>
      <xdr:rowOff>38100</xdr:rowOff>
    </xdr:from>
    <xdr:to>
      <xdr:col>74</xdr:col>
      <xdr:colOff>371475</xdr:colOff>
      <xdr:row>14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447675</xdr:colOff>
      <xdr:row>0</xdr:row>
      <xdr:rowOff>47625</xdr:rowOff>
    </xdr:from>
    <xdr:to>
      <xdr:col>82</xdr:col>
      <xdr:colOff>142875</xdr:colOff>
      <xdr:row>14</xdr:row>
      <xdr:rowOff>123825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82</xdr:col>
      <xdr:colOff>285750</xdr:colOff>
      <xdr:row>0</xdr:row>
      <xdr:rowOff>47625</xdr:rowOff>
    </xdr:from>
    <xdr:to>
      <xdr:col>89</xdr:col>
      <xdr:colOff>590550</xdr:colOff>
      <xdr:row>14</xdr:row>
      <xdr:rowOff>123825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90</xdr:col>
      <xdr:colOff>66675</xdr:colOff>
      <xdr:row>0</xdr:row>
      <xdr:rowOff>28575</xdr:rowOff>
    </xdr:from>
    <xdr:to>
      <xdr:col>97</xdr:col>
      <xdr:colOff>371475</xdr:colOff>
      <xdr:row>14</xdr:row>
      <xdr:rowOff>104775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97</xdr:col>
      <xdr:colOff>504825</xdr:colOff>
      <xdr:row>0</xdr:row>
      <xdr:rowOff>38100</xdr:rowOff>
    </xdr:from>
    <xdr:to>
      <xdr:col>105</xdr:col>
      <xdr:colOff>200025</xdr:colOff>
      <xdr:row>14</xdr:row>
      <xdr:rowOff>114300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105</xdr:col>
      <xdr:colOff>314325</xdr:colOff>
      <xdr:row>0</xdr:row>
      <xdr:rowOff>38100</xdr:rowOff>
    </xdr:from>
    <xdr:to>
      <xdr:col>113</xdr:col>
      <xdr:colOff>9525</xdr:colOff>
      <xdr:row>14</xdr:row>
      <xdr:rowOff>114300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113</xdr:col>
      <xdr:colOff>114300</xdr:colOff>
      <xdr:row>0</xdr:row>
      <xdr:rowOff>38100</xdr:rowOff>
    </xdr:from>
    <xdr:to>
      <xdr:col>120</xdr:col>
      <xdr:colOff>419100</xdr:colOff>
      <xdr:row>14</xdr:row>
      <xdr:rowOff>114300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120</xdr:col>
      <xdr:colOff>552450</xdr:colOff>
      <xdr:row>0</xdr:row>
      <xdr:rowOff>47625</xdr:rowOff>
    </xdr:from>
    <xdr:to>
      <xdr:col>128</xdr:col>
      <xdr:colOff>247650</xdr:colOff>
      <xdr:row>14</xdr:row>
      <xdr:rowOff>123825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128</xdr:col>
      <xdr:colOff>304800</xdr:colOff>
      <xdr:row>0</xdr:row>
      <xdr:rowOff>57150</xdr:rowOff>
    </xdr:from>
    <xdr:to>
      <xdr:col>136</xdr:col>
      <xdr:colOff>0</xdr:colOff>
      <xdr:row>14</xdr:row>
      <xdr:rowOff>133350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36</xdr:col>
      <xdr:colOff>247650</xdr:colOff>
      <xdr:row>14</xdr:row>
      <xdr:rowOff>142875</xdr:rowOff>
    </xdr:from>
    <xdr:to>
      <xdr:col>43</xdr:col>
      <xdr:colOff>552450</xdr:colOff>
      <xdr:row>29</xdr:row>
      <xdr:rowOff>28575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44</xdr:col>
      <xdr:colOff>57150</xdr:colOff>
      <xdr:row>14</xdr:row>
      <xdr:rowOff>171450</xdr:rowOff>
    </xdr:from>
    <xdr:to>
      <xdr:col>51</xdr:col>
      <xdr:colOff>361950</xdr:colOff>
      <xdr:row>29</xdr:row>
      <xdr:rowOff>57150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51</xdr:col>
      <xdr:colOff>485775</xdr:colOff>
      <xdr:row>14</xdr:row>
      <xdr:rowOff>161925</xdr:rowOff>
    </xdr:from>
    <xdr:to>
      <xdr:col>59</xdr:col>
      <xdr:colOff>180975</xdr:colOff>
      <xdr:row>29</xdr:row>
      <xdr:rowOff>47625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59</xdr:col>
      <xdr:colOff>285750</xdr:colOff>
      <xdr:row>14</xdr:row>
      <xdr:rowOff>152400</xdr:rowOff>
    </xdr:from>
    <xdr:to>
      <xdr:col>66</xdr:col>
      <xdr:colOff>590550</xdr:colOff>
      <xdr:row>29</xdr:row>
      <xdr:rowOff>38100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67</xdr:col>
      <xdr:colOff>66675</xdr:colOff>
      <xdr:row>14</xdr:row>
      <xdr:rowOff>161925</xdr:rowOff>
    </xdr:from>
    <xdr:to>
      <xdr:col>74</xdr:col>
      <xdr:colOff>371475</xdr:colOff>
      <xdr:row>29</xdr:row>
      <xdr:rowOff>47625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74</xdr:col>
      <xdr:colOff>476250</xdr:colOff>
      <xdr:row>14</xdr:row>
      <xdr:rowOff>133350</xdr:rowOff>
    </xdr:from>
    <xdr:to>
      <xdr:col>82</xdr:col>
      <xdr:colOff>171450</xdr:colOff>
      <xdr:row>29</xdr:row>
      <xdr:rowOff>19050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82</xdr:col>
      <xdr:colOff>371475</xdr:colOff>
      <xdr:row>14</xdr:row>
      <xdr:rowOff>142875</xdr:rowOff>
    </xdr:from>
    <xdr:to>
      <xdr:col>90</xdr:col>
      <xdr:colOff>66675</xdr:colOff>
      <xdr:row>29</xdr:row>
      <xdr:rowOff>28575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90</xdr:col>
      <xdr:colOff>161925</xdr:colOff>
      <xdr:row>14</xdr:row>
      <xdr:rowOff>133350</xdr:rowOff>
    </xdr:from>
    <xdr:to>
      <xdr:col>97</xdr:col>
      <xdr:colOff>466725</xdr:colOff>
      <xdr:row>29</xdr:row>
      <xdr:rowOff>19050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97</xdr:col>
      <xdr:colOff>590550</xdr:colOff>
      <xdr:row>14</xdr:row>
      <xdr:rowOff>142875</xdr:rowOff>
    </xdr:from>
    <xdr:to>
      <xdr:col>105</xdr:col>
      <xdr:colOff>285750</xdr:colOff>
      <xdr:row>29</xdr:row>
      <xdr:rowOff>28575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105</xdr:col>
      <xdr:colOff>381000</xdr:colOff>
      <xdr:row>14</xdr:row>
      <xdr:rowOff>171450</xdr:rowOff>
    </xdr:from>
    <xdr:to>
      <xdr:col>113</xdr:col>
      <xdr:colOff>76200</xdr:colOff>
      <xdr:row>29</xdr:row>
      <xdr:rowOff>57150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113</xdr:col>
      <xdr:colOff>133350</xdr:colOff>
      <xdr:row>14</xdr:row>
      <xdr:rowOff>180975</xdr:rowOff>
    </xdr:from>
    <xdr:to>
      <xdr:col>120</xdr:col>
      <xdr:colOff>438150</xdr:colOff>
      <xdr:row>29</xdr:row>
      <xdr:rowOff>66675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120</xdr:col>
      <xdr:colOff>561975</xdr:colOff>
      <xdr:row>14</xdr:row>
      <xdr:rowOff>180975</xdr:rowOff>
    </xdr:from>
    <xdr:to>
      <xdr:col>128</xdr:col>
      <xdr:colOff>257175</xdr:colOff>
      <xdr:row>29</xdr:row>
      <xdr:rowOff>66675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128</xdr:col>
      <xdr:colOff>314325</xdr:colOff>
      <xdr:row>14</xdr:row>
      <xdr:rowOff>171450</xdr:rowOff>
    </xdr:from>
    <xdr:to>
      <xdr:col>136</xdr:col>
      <xdr:colOff>9525</xdr:colOff>
      <xdr:row>29</xdr:row>
      <xdr:rowOff>57150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136</xdr:col>
      <xdr:colOff>85725</xdr:colOff>
      <xdr:row>15</xdr:row>
      <xdr:rowOff>0</xdr:rowOff>
    </xdr:from>
    <xdr:to>
      <xdr:col>143</xdr:col>
      <xdr:colOff>390525</xdr:colOff>
      <xdr:row>29</xdr:row>
      <xdr:rowOff>76200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36</xdr:col>
      <xdr:colOff>219075</xdr:colOff>
      <xdr:row>29</xdr:row>
      <xdr:rowOff>76200</xdr:rowOff>
    </xdr:from>
    <xdr:to>
      <xdr:col>43</xdr:col>
      <xdr:colOff>523875</xdr:colOff>
      <xdr:row>43</xdr:row>
      <xdr:rowOff>152400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43</xdr:col>
      <xdr:colOff>581025</xdr:colOff>
      <xdr:row>29</xdr:row>
      <xdr:rowOff>85725</xdr:rowOff>
    </xdr:from>
    <xdr:to>
      <xdr:col>51</xdr:col>
      <xdr:colOff>276225</xdr:colOff>
      <xdr:row>43</xdr:row>
      <xdr:rowOff>161925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51</xdr:col>
      <xdr:colOff>381000</xdr:colOff>
      <xdr:row>29</xdr:row>
      <xdr:rowOff>85725</xdr:rowOff>
    </xdr:from>
    <xdr:to>
      <xdr:col>59</xdr:col>
      <xdr:colOff>76200</xdr:colOff>
      <xdr:row>43</xdr:row>
      <xdr:rowOff>161925</xdr:rowOff>
    </xdr:to>
    <xdr:graphicFrame macro="">
      <xdr:nvGraphicFramePr>
        <xdr:cNvPr id="3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59</xdr:col>
      <xdr:colOff>142875</xdr:colOff>
      <xdr:row>29</xdr:row>
      <xdr:rowOff>57150</xdr:rowOff>
    </xdr:from>
    <xdr:to>
      <xdr:col>66</xdr:col>
      <xdr:colOff>447675</xdr:colOff>
      <xdr:row>43</xdr:row>
      <xdr:rowOff>133350</xdr:rowOff>
    </xdr:to>
    <xdr:graphicFrame macro="">
      <xdr:nvGraphicFramePr>
        <xdr:cNvPr id="32" name="Chart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67</xdr:col>
      <xdr:colOff>9525</xdr:colOff>
      <xdr:row>29</xdr:row>
      <xdr:rowOff>28575</xdr:rowOff>
    </xdr:from>
    <xdr:to>
      <xdr:col>74</xdr:col>
      <xdr:colOff>314325</xdr:colOff>
      <xdr:row>43</xdr:row>
      <xdr:rowOff>104775</xdr:rowOff>
    </xdr:to>
    <xdr:graphicFrame macro="">
      <xdr:nvGraphicFramePr>
        <xdr:cNvPr id="33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74</xdr:col>
      <xdr:colOff>485775</xdr:colOff>
      <xdr:row>29</xdr:row>
      <xdr:rowOff>57150</xdr:rowOff>
    </xdr:from>
    <xdr:to>
      <xdr:col>82</xdr:col>
      <xdr:colOff>180975</xdr:colOff>
      <xdr:row>43</xdr:row>
      <xdr:rowOff>133350</xdr:rowOff>
    </xdr:to>
    <xdr:graphicFrame macro="">
      <xdr:nvGraphicFramePr>
        <xdr:cNvPr id="34" name="Chart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82</xdr:col>
      <xdr:colOff>295275</xdr:colOff>
      <xdr:row>29</xdr:row>
      <xdr:rowOff>57150</xdr:rowOff>
    </xdr:from>
    <xdr:to>
      <xdr:col>89</xdr:col>
      <xdr:colOff>600075</xdr:colOff>
      <xdr:row>43</xdr:row>
      <xdr:rowOff>133350</xdr:rowOff>
    </xdr:to>
    <xdr:graphicFrame macro="">
      <xdr:nvGraphicFramePr>
        <xdr:cNvPr id="35" name="Chart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90</xdr:col>
      <xdr:colOff>180975</xdr:colOff>
      <xdr:row>29</xdr:row>
      <xdr:rowOff>47625</xdr:rowOff>
    </xdr:from>
    <xdr:to>
      <xdr:col>97</xdr:col>
      <xdr:colOff>485775</xdr:colOff>
      <xdr:row>43</xdr:row>
      <xdr:rowOff>123825</xdr:rowOff>
    </xdr:to>
    <xdr:graphicFrame macro="">
      <xdr:nvGraphicFramePr>
        <xdr:cNvPr id="36" name="Chart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97</xdr:col>
      <xdr:colOff>590550</xdr:colOff>
      <xdr:row>29</xdr:row>
      <xdr:rowOff>66675</xdr:rowOff>
    </xdr:from>
    <xdr:to>
      <xdr:col>105</xdr:col>
      <xdr:colOff>285750</xdr:colOff>
      <xdr:row>43</xdr:row>
      <xdr:rowOff>142875</xdr:rowOff>
    </xdr:to>
    <xdr:graphicFrame macro="">
      <xdr:nvGraphicFramePr>
        <xdr:cNvPr id="37" name="Chart 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105</xdr:col>
      <xdr:colOff>371475</xdr:colOff>
      <xdr:row>29</xdr:row>
      <xdr:rowOff>76200</xdr:rowOff>
    </xdr:from>
    <xdr:to>
      <xdr:col>113</xdr:col>
      <xdr:colOff>66675</xdr:colOff>
      <xdr:row>43</xdr:row>
      <xdr:rowOff>152400</xdr:rowOff>
    </xdr:to>
    <xdr:graphicFrame macro="">
      <xdr:nvGraphicFramePr>
        <xdr:cNvPr id="38" name="Chart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120</xdr:col>
      <xdr:colOff>561975</xdr:colOff>
      <xdr:row>29</xdr:row>
      <xdr:rowOff>114300</xdr:rowOff>
    </xdr:from>
    <xdr:to>
      <xdr:col>128</xdr:col>
      <xdr:colOff>257175</xdr:colOff>
      <xdr:row>44</xdr:row>
      <xdr:rowOff>0</xdr:rowOff>
    </xdr:to>
    <xdr:graphicFrame macro="">
      <xdr:nvGraphicFramePr>
        <xdr:cNvPr id="40" name="Chart 3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128</xdr:col>
      <xdr:colOff>352425</xdr:colOff>
      <xdr:row>29</xdr:row>
      <xdr:rowOff>95250</xdr:rowOff>
    </xdr:from>
    <xdr:to>
      <xdr:col>136</xdr:col>
      <xdr:colOff>47625</xdr:colOff>
      <xdr:row>43</xdr:row>
      <xdr:rowOff>171450</xdr:rowOff>
    </xdr:to>
    <xdr:graphicFrame macro="">
      <xdr:nvGraphicFramePr>
        <xdr:cNvPr id="41" name="Chart 4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136</xdr:col>
      <xdr:colOff>95250</xdr:colOff>
      <xdr:row>29</xdr:row>
      <xdr:rowOff>95250</xdr:rowOff>
    </xdr:from>
    <xdr:to>
      <xdr:col>143</xdr:col>
      <xdr:colOff>400050</xdr:colOff>
      <xdr:row>43</xdr:row>
      <xdr:rowOff>171450</xdr:rowOff>
    </xdr:to>
    <xdr:graphicFrame macro="">
      <xdr:nvGraphicFramePr>
        <xdr:cNvPr id="42" name="Chart 4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36</xdr:col>
      <xdr:colOff>152400</xdr:colOff>
      <xdr:row>43</xdr:row>
      <xdr:rowOff>161925</xdr:rowOff>
    </xdr:from>
    <xdr:to>
      <xdr:col>43</xdr:col>
      <xdr:colOff>457200</xdr:colOff>
      <xdr:row>58</xdr:row>
      <xdr:rowOff>47625</xdr:rowOff>
    </xdr:to>
    <xdr:graphicFrame macro="">
      <xdr:nvGraphicFramePr>
        <xdr:cNvPr id="43" name="Chart 4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43</xdr:col>
      <xdr:colOff>542925</xdr:colOff>
      <xdr:row>44</xdr:row>
      <xdr:rowOff>9525</xdr:rowOff>
    </xdr:from>
    <xdr:to>
      <xdr:col>51</xdr:col>
      <xdr:colOff>238125</xdr:colOff>
      <xdr:row>58</xdr:row>
      <xdr:rowOff>85725</xdr:rowOff>
    </xdr:to>
    <xdr:graphicFrame macro="">
      <xdr:nvGraphicFramePr>
        <xdr:cNvPr id="44" name="Chart 4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51</xdr:col>
      <xdr:colOff>323850</xdr:colOff>
      <xdr:row>44</xdr:row>
      <xdr:rowOff>0</xdr:rowOff>
    </xdr:from>
    <xdr:to>
      <xdr:col>59</xdr:col>
      <xdr:colOff>19050</xdr:colOff>
      <xdr:row>58</xdr:row>
      <xdr:rowOff>76200</xdr:rowOff>
    </xdr:to>
    <xdr:graphicFrame macro="">
      <xdr:nvGraphicFramePr>
        <xdr:cNvPr id="45" name="Chart 4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59</xdr:col>
      <xdr:colOff>95250</xdr:colOff>
      <xdr:row>43</xdr:row>
      <xdr:rowOff>180975</xdr:rowOff>
    </xdr:from>
    <xdr:to>
      <xdr:col>66</xdr:col>
      <xdr:colOff>400050</xdr:colOff>
      <xdr:row>58</xdr:row>
      <xdr:rowOff>66675</xdr:rowOff>
    </xdr:to>
    <xdr:graphicFrame macro="">
      <xdr:nvGraphicFramePr>
        <xdr:cNvPr id="46" name="Chart 4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66</xdr:col>
      <xdr:colOff>514350</xdr:colOff>
      <xdr:row>43</xdr:row>
      <xdr:rowOff>171450</xdr:rowOff>
    </xdr:from>
    <xdr:to>
      <xdr:col>74</xdr:col>
      <xdr:colOff>209550</xdr:colOff>
      <xdr:row>58</xdr:row>
      <xdr:rowOff>57150</xdr:rowOff>
    </xdr:to>
    <xdr:graphicFrame macro="">
      <xdr:nvGraphicFramePr>
        <xdr:cNvPr id="47" name="Chart 4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74</xdr:col>
      <xdr:colOff>257175</xdr:colOff>
      <xdr:row>43</xdr:row>
      <xdr:rowOff>171450</xdr:rowOff>
    </xdr:from>
    <xdr:to>
      <xdr:col>81</xdr:col>
      <xdr:colOff>561975</xdr:colOff>
      <xdr:row>58</xdr:row>
      <xdr:rowOff>57150</xdr:rowOff>
    </xdr:to>
    <xdr:graphicFrame macro="">
      <xdr:nvGraphicFramePr>
        <xdr:cNvPr id="48" name="Chart 4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82</xdr:col>
      <xdr:colOff>28575</xdr:colOff>
      <xdr:row>43</xdr:row>
      <xdr:rowOff>152400</xdr:rowOff>
    </xdr:from>
    <xdr:to>
      <xdr:col>89</xdr:col>
      <xdr:colOff>333375</xdr:colOff>
      <xdr:row>58</xdr:row>
      <xdr:rowOff>38100</xdr:rowOff>
    </xdr:to>
    <xdr:graphicFrame macro="">
      <xdr:nvGraphicFramePr>
        <xdr:cNvPr id="49" name="Chart 4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89</xdr:col>
      <xdr:colOff>466725</xdr:colOff>
      <xdr:row>44</xdr:row>
      <xdr:rowOff>19050</xdr:rowOff>
    </xdr:from>
    <xdr:to>
      <xdr:col>97</xdr:col>
      <xdr:colOff>161925</xdr:colOff>
      <xdr:row>58</xdr:row>
      <xdr:rowOff>95250</xdr:rowOff>
    </xdr:to>
    <xdr:graphicFrame macro="">
      <xdr:nvGraphicFramePr>
        <xdr:cNvPr id="50" name="Chart 4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97</xdr:col>
      <xdr:colOff>295275</xdr:colOff>
      <xdr:row>44</xdr:row>
      <xdr:rowOff>38100</xdr:rowOff>
    </xdr:from>
    <xdr:to>
      <xdr:col>104</xdr:col>
      <xdr:colOff>600075</xdr:colOff>
      <xdr:row>58</xdr:row>
      <xdr:rowOff>114300</xdr:rowOff>
    </xdr:to>
    <xdr:graphicFrame macro="">
      <xdr:nvGraphicFramePr>
        <xdr:cNvPr id="51" name="Chart 5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105</xdr:col>
      <xdr:colOff>123825</xdr:colOff>
      <xdr:row>44</xdr:row>
      <xdr:rowOff>28575</xdr:rowOff>
    </xdr:from>
    <xdr:to>
      <xdr:col>112</xdr:col>
      <xdr:colOff>428625</xdr:colOff>
      <xdr:row>58</xdr:row>
      <xdr:rowOff>104775</xdr:rowOff>
    </xdr:to>
    <xdr:graphicFrame macro="">
      <xdr:nvGraphicFramePr>
        <xdr:cNvPr id="52" name="Chart 5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113</xdr:col>
      <xdr:colOff>0</xdr:colOff>
      <xdr:row>44</xdr:row>
      <xdr:rowOff>0</xdr:rowOff>
    </xdr:from>
    <xdr:to>
      <xdr:col>120</xdr:col>
      <xdr:colOff>304800</xdr:colOff>
      <xdr:row>58</xdr:row>
      <xdr:rowOff>76200</xdr:rowOff>
    </xdr:to>
    <xdr:graphicFrame macro="">
      <xdr:nvGraphicFramePr>
        <xdr:cNvPr id="53" name="Chart 5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120</xdr:col>
      <xdr:colOff>381000</xdr:colOff>
      <xdr:row>43</xdr:row>
      <xdr:rowOff>171450</xdr:rowOff>
    </xdr:from>
    <xdr:to>
      <xdr:col>128</xdr:col>
      <xdr:colOff>76200</xdr:colOff>
      <xdr:row>58</xdr:row>
      <xdr:rowOff>57150</xdr:rowOff>
    </xdr:to>
    <xdr:graphicFrame macro="">
      <xdr:nvGraphicFramePr>
        <xdr:cNvPr id="54" name="Chart 5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128</xdr:col>
      <xdr:colOff>257175</xdr:colOff>
      <xdr:row>43</xdr:row>
      <xdr:rowOff>180975</xdr:rowOff>
    </xdr:from>
    <xdr:to>
      <xdr:col>135</xdr:col>
      <xdr:colOff>561975</xdr:colOff>
      <xdr:row>58</xdr:row>
      <xdr:rowOff>66675</xdr:rowOff>
    </xdr:to>
    <xdr:graphicFrame macro="">
      <xdr:nvGraphicFramePr>
        <xdr:cNvPr id="55" name="Chart 5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136</xdr:col>
      <xdr:colOff>0</xdr:colOff>
      <xdr:row>44</xdr:row>
      <xdr:rowOff>0</xdr:rowOff>
    </xdr:from>
    <xdr:to>
      <xdr:col>143</xdr:col>
      <xdr:colOff>304800</xdr:colOff>
      <xdr:row>58</xdr:row>
      <xdr:rowOff>76200</xdr:rowOff>
    </xdr:to>
    <xdr:graphicFrame macro="">
      <xdr:nvGraphicFramePr>
        <xdr:cNvPr id="56" name="Chart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143</xdr:col>
      <xdr:colOff>361950</xdr:colOff>
      <xdr:row>44</xdr:row>
      <xdr:rowOff>9525</xdr:rowOff>
    </xdr:from>
    <xdr:to>
      <xdr:col>151</xdr:col>
      <xdr:colOff>57150</xdr:colOff>
      <xdr:row>58</xdr:row>
      <xdr:rowOff>85725</xdr:rowOff>
    </xdr:to>
    <xdr:graphicFrame macro="">
      <xdr:nvGraphicFramePr>
        <xdr:cNvPr id="57" name="Chart 5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36</xdr:col>
      <xdr:colOff>123825</xdr:colOff>
      <xdr:row>58</xdr:row>
      <xdr:rowOff>114300</xdr:rowOff>
    </xdr:from>
    <xdr:to>
      <xdr:col>43</xdr:col>
      <xdr:colOff>428625</xdr:colOff>
      <xdr:row>73</xdr:row>
      <xdr:rowOff>0</xdr:rowOff>
    </xdr:to>
    <xdr:graphicFrame macro="">
      <xdr:nvGraphicFramePr>
        <xdr:cNvPr id="58" name="Chart 5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43</xdr:col>
      <xdr:colOff>523875</xdr:colOff>
      <xdr:row>58</xdr:row>
      <xdr:rowOff>133350</xdr:rowOff>
    </xdr:from>
    <xdr:to>
      <xdr:col>51</xdr:col>
      <xdr:colOff>219075</xdr:colOff>
      <xdr:row>73</xdr:row>
      <xdr:rowOff>19050</xdr:rowOff>
    </xdr:to>
    <xdr:graphicFrame macro="">
      <xdr:nvGraphicFramePr>
        <xdr:cNvPr id="59" name="Chart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51</xdr:col>
      <xdr:colOff>276225</xdr:colOff>
      <xdr:row>58</xdr:row>
      <xdr:rowOff>104775</xdr:rowOff>
    </xdr:from>
    <xdr:to>
      <xdr:col>58</xdr:col>
      <xdr:colOff>581025</xdr:colOff>
      <xdr:row>72</xdr:row>
      <xdr:rowOff>180975</xdr:rowOff>
    </xdr:to>
    <xdr:graphicFrame macro="">
      <xdr:nvGraphicFramePr>
        <xdr:cNvPr id="60" name="Chart 5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59</xdr:col>
      <xdr:colOff>38100</xdr:colOff>
      <xdr:row>58</xdr:row>
      <xdr:rowOff>85725</xdr:rowOff>
    </xdr:from>
    <xdr:to>
      <xdr:col>66</xdr:col>
      <xdr:colOff>342900</xdr:colOff>
      <xdr:row>72</xdr:row>
      <xdr:rowOff>161925</xdr:rowOff>
    </xdr:to>
    <xdr:graphicFrame macro="">
      <xdr:nvGraphicFramePr>
        <xdr:cNvPr id="61" name="Chart 6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66</xdr:col>
      <xdr:colOff>457200</xdr:colOff>
      <xdr:row>58</xdr:row>
      <xdr:rowOff>95250</xdr:rowOff>
    </xdr:from>
    <xdr:to>
      <xdr:col>74</xdr:col>
      <xdr:colOff>152400</xdr:colOff>
      <xdr:row>72</xdr:row>
      <xdr:rowOff>171450</xdr:rowOff>
    </xdr:to>
    <xdr:graphicFrame macro="">
      <xdr:nvGraphicFramePr>
        <xdr:cNvPr id="62" name="Chart 6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74</xdr:col>
      <xdr:colOff>257175</xdr:colOff>
      <xdr:row>58</xdr:row>
      <xdr:rowOff>76200</xdr:rowOff>
    </xdr:from>
    <xdr:to>
      <xdr:col>81</xdr:col>
      <xdr:colOff>561975</xdr:colOff>
      <xdr:row>72</xdr:row>
      <xdr:rowOff>152400</xdr:rowOff>
    </xdr:to>
    <xdr:graphicFrame macro="">
      <xdr:nvGraphicFramePr>
        <xdr:cNvPr id="63" name="Chart 6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82</xdr:col>
      <xdr:colOff>85725</xdr:colOff>
      <xdr:row>58</xdr:row>
      <xdr:rowOff>114300</xdr:rowOff>
    </xdr:from>
    <xdr:to>
      <xdr:col>89</xdr:col>
      <xdr:colOff>390525</xdr:colOff>
      <xdr:row>73</xdr:row>
      <xdr:rowOff>0</xdr:rowOff>
    </xdr:to>
    <xdr:graphicFrame macro="">
      <xdr:nvGraphicFramePr>
        <xdr:cNvPr id="64" name="Chart 6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89</xdr:col>
      <xdr:colOff>495300</xdr:colOff>
      <xdr:row>58</xdr:row>
      <xdr:rowOff>104775</xdr:rowOff>
    </xdr:from>
    <xdr:to>
      <xdr:col>97</xdr:col>
      <xdr:colOff>190500</xdr:colOff>
      <xdr:row>72</xdr:row>
      <xdr:rowOff>180975</xdr:rowOff>
    </xdr:to>
    <xdr:graphicFrame macro="">
      <xdr:nvGraphicFramePr>
        <xdr:cNvPr id="65" name="Chart 6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97</xdr:col>
      <xdr:colOff>285750</xdr:colOff>
      <xdr:row>58</xdr:row>
      <xdr:rowOff>161925</xdr:rowOff>
    </xdr:from>
    <xdr:to>
      <xdr:col>104</xdr:col>
      <xdr:colOff>590550</xdr:colOff>
      <xdr:row>73</xdr:row>
      <xdr:rowOff>47625</xdr:rowOff>
    </xdr:to>
    <xdr:graphicFrame macro="">
      <xdr:nvGraphicFramePr>
        <xdr:cNvPr id="66" name="Chart 6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105</xdr:col>
      <xdr:colOff>0</xdr:colOff>
      <xdr:row>59</xdr:row>
      <xdr:rowOff>0</xdr:rowOff>
    </xdr:from>
    <xdr:to>
      <xdr:col>112</xdr:col>
      <xdr:colOff>304800</xdr:colOff>
      <xdr:row>73</xdr:row>
      <xdr:rowOff>76200</xdr:rowOff>
    </xdr:to>
    <xdr:graphicFrame macro="">
      <xdr:nvGraphicFramePr>
        <xdr:cNvPr id="67" name="Chart 6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113</xdr:col>
      <xdr:colOff>0</xdr:colOff>
      <xdr:row>59</xdr:row>
      <xdr:rowOff>0</xdr:rowOff>
    </xdr:from>
    <xdr:to>
      <xdr:col>120</xdr:col>
      <xdr:colOff>304800</xdr:colOff>
      <xdr:row>73</xdr:row>
      <xdr:rowOff>76200</xdr:rowOff>
    </xdr:to>
    <xdr:graphicFrame macro="">
      <xdr:nvGraphicFramePr>
        <xdr:cNvPr id="68" name="Chart 6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120</xdr:col>
      <xdr:colOff>371475</xdr:colOff>
      <xdr:row>58</xdr:row>
      <xdr:rowOff>133350</xdr:rowOff>
    </xdr:from>
    <xdr:to>
      <xdr:col>128</xdr:col>
      <xdr:colOff>66675</xdr:colOff>
      <xdr:row>73</xdr:row>
      <xdr:rowOff>19050</xdr:rowOff>
    </xdr:to>
    <xdr:graphicFrame macro="">
      <xdr:nvGraphicFramePr>
        <xdr:cNvPr id="69" name="Chart 6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128</xdr:col>
      <xdr:colOff>142875</xdr:colOff>
      <xdr:row>58</xdr:row>
      <xdr:rowOff>152400</xdr:rowOff>
    </xdr:from>
    <xdr:to>
      <xdr:col>135</xdr:col>
      <xdr:colOff>447675</xdr:colOff>
      <xdr:row>73</xdr:row>
      <xdr:rowOff>38100</xdr:rowOff>
    </xdr:to>
    <xdr:graphicFrame macro="">
      <xdr:nvGraphicFramePr>
        <xdr:cNvPr id="70" name="Chart 6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135</xdr:col>
      <xdr:colOff>523875</xdr:colOff>
      <xdr:row>58</xdr:row>
      <xdr:rowOff>161925</xdr:rowOff>
    </xdr:from>
    <xdr:to>
      <xdr:col>143</xdr:col>
      <xdr:colOff>219075</xdr:colOff>
      <xdr:row>73</xdr:row>
      <xdr:rowOff>47625</xdr:rowOff>
    </xdr:to>
    <xdr:graphicFrame macro="">
      <xdr:nvGraphicFramePr>
        <xdr:cNvPr id="71" name="Chart 7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143</xdr:col>
      <xdr:colOff>419100</xdr:colOff>
      <xdr:row>59</xdr:row>
      <xdr:rowOff>0</xdr:rowOff>
    </xdr:from>
    <xdr:to>
      <xdr:col>151</xdr:col>
      <xdr:colOff>114300</xdr:colOff>
      <xdr:row>73</xdr:row>
      <xdr:rowOff>76200</xdr:rowOff>
    </xdr:to>
    <xdr:graphicFrame macro="">
      <xdr:nvGraphicFramePr>
        <xdr:cNvPr id="72" name="Chart 7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36</xdr:col>
      <xdr:colOff>95250</xdr:colOff>
      <xdr:row>73</xdr:row>
      <xdr:rowOff>57150</xdr:rowOff>
    </xdr:from>
    <xdr:to>
      <xdr:col>43</xdr:col>
      <xdr:colOff>400050</xdr:colOff>
      <xdr:row>87</xdr:row>
      <xdr:rowOff>133350</xdr:rowOff>
    </xdr:to>
    <xdr:graphicFrame macro="">
      <xdr:nvGraphicFramePr>
        <xdr:cNvPr id="73" name="Chart 7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43</xdr:col>
      <xdr:colOff>495300</xdr:colOff>
      <xdr:row>73</xdr:row>
      <xdr:rowOff>47625</xdr:rowOff>
    </xdr:from>
    <xdr:to>
      <xdr:col>51</xdr:col>
      <xdr:colOff>190500</xdr:colOff>
      <xdr:row>87</xdr:row>
      <xdr:rowOff>123825</xdr:rowOff>
    </xdr:to>
    <xdr:graphicFrame macro="">
      <xdr:nvGraphicFramePr>
        <xdr:cNvPr id="74" name="Chart 7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51</xdr:col>
      <xdr:colOff>257175</xdr:colOff>
      <xdr:row>73</xdr:row>
      <xdr:rowOff>57150</xdr:rowOff>
    </xdr:from>
    <xdr:to>
      <xdr:col>58</xdr:col>
      <xdr:colOff>561975</xdr:colOff>
      <xdr:row>87</xdr:row>
      <xdr:rowOff>133350</xdr:rowOff>
    </xdr:to>
    <xdr:graphicFrame macro="">
      <xdr:nvGraphicFramePr>
        <xdr:cNvPr id="75" name="Chart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59</xdr:col>
      <xdr:colOff>28575</xdr:colOff>
      <xdr:row>73</xdr:row>
      <xdr:rowOff>28575</xdr:rowOff>
    </xdr:from>
    <xdr:to>
      <xdr:col>66</xdr:col>
      <xdr:colOff>333375</xdr:colOff>
      <xdr:row>87</xdr:row>
      <xdr:rowOff>104775</xdr:rowOff>
    </xdr:to>
    <xdr:graphicFrame macro="">
      <xdr:nvGraphicFramePr>
        <xdr:cNvPr id="76" name="Chart 7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66</xdr:col>
      <xdr:colOff>409575</xdr:colOff>
      <xdr:row>73</xdr:row>
      <xdr:rowOff>28575</xdr:rowOff>
    </xdr:from>
    <xdr:to>
      <xdr:col>74</xdr:col>
      <xdr:colOff>104775</xdr:colOff>
      <xdr:row>87</xdr:row>
      <xdr:rowOff>104775</xdr:rowOff>
    </xdr:to>
    <xdr:graphicFrame macro="">
      <xdr:nvGraphicFramePr>
        <xdr:cNvPr id="77" name="Chart 7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74</xdr:col>
      <xdr:colOff>171450</xdr:colOff>
      <xdr:row>73</xdr:row>
      <xdr:rowOff>19050</xdr:rowOff>
    </xdr:from>
    <xdr:to>
      <xdr:col>81</xdr:col>
      <xdr:colOff>476250</xdr:colOff>
      <xdr:row>87</xdr:row>
      <xdr:rowOff>95250</xdr:rowOff>
    </xdr:to>
    <xdr:graphicFrame macro="">
      <xdr:nvGraphicFramePr>
        <xdr:cNvPr id="78" name="Chart 7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81</xdr:col>
      <xdr:colOff>561975</xdr:colOff>
      <xdr:row>73</xdr:row>
      <xdr:rowOff>28575</xdr:rowOff>
    </xdr:from>
    <xdr:to>
      <xdr:col>89</xdr:col>
      <xdr:colOff>257175</xdr:colOff>
      <xdr:row>87</xdr:row>
      <xdr:rowOff>104775</xdr:rowOff>
    </xdr:to>
    <xdr:graphicFrame macro="">
      <xdr:nvGraphicFramePr>
        <xdr:cNvPr id="79" name="Chart 7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89</xdr:col>
      <xdr:colOff>438150</xdr:colOff>
      <xdr:row>73</xdr:row>
      <xdr:rowOff>66675</xdr:rowOff>
    </xdr:from>
    <xdr:to>
      <xdr:col>97</xdr:col>
      <xdr:colOff>133350</xdr:colOff>
      <xdr:row>87</xdr:row>
      <xdr:rowOff>142875</xdr:rowOff>
    </xdr:to>
    <xdr:graphicFrame macro="">
      <xdr:nvGraphicFramePr>
        <xdr:cNvPr id="80" name="Chart 7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97</xdr:col>
      <xdr:colOff>257175</xdr:colOff>
      <xdr:row>73</xdr:row>
      <xdr:rowOff>95250</xdr:rowOff>
    </xdr:from>
    <xdr:to>
      <xdr:col>104</xdr:col>
      <xdr:colOff>561975</xdr:colOff>
      <xdr:row>87</xdr:row>
      <xdr:rowOff>171450</xdr:rowOff>
    </xdr:to>
    <xdr:graphicFrame macro="">
      <xdr:nvGraphicFramePr>
        <xdr:cNvPr id="81" name="Chart 8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105</xdr:col>
      <xdr:colOff>28575</xdr:colOff>
      <xdr:row>73</xdr:row>
      <xdr:rowOff>133350</xdr:rowOff>
    </xdr:from>
    <xdr:to>
      <xdr:col>112</xdr:col>
      <xdr:colOff>333375</xdr:colOff>
      <xdr:row>88</xdr:row>
      <xdr:rowOff>19050</xdr:rowOff>
    </xdr:to>
    <xdr:graphicFrame macro="">
      <xdr:nvGraphicFramePr>
        <xdr:cNvPr id="82" name="Chart 8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120</xdr:col>
      <xdr:colOff>419100</xdr:colOff>
      <xdr:row>73</xdr:row>
      <xdr:rowOff>123825</xdr:rowOff>
    </xdr:from>
    <xdr:to>
      <xdr:col>128</xdr:col>
      <xdr:colOff>114300</xdr:colOff>
      <xdr:row>88</xdr:row>
      <xdr:rowOff>9525</xdr:rowOff>
    </xdr:to>
    <xdr:graphicFrame macro="">
      <xdr:nvGraphicFramePr>
        <xdr:cNvPr id="83" name="Chart 8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  <xdr:twoCellAnchor>
    <xdr:from>
      <xdr:col>112</xdr:col>
      <xdr:colOff>533400</xdr:colOff>
      <xdr:row>73</xdr:row>
      <xdr:rowOff>171450</xdr:rowOff>
    </xdr:from>
    <xdr:to>
      <xdr:col>120</xdr:col>
      <xdr:colOff>228600</xdr:colOff>
      <xdr:row>88</xdr:row>
      <xdr:rowOff>57150</xdr:rowOff>
    </xdr:to>
    <xdr:graphicFrame macro="">
      <xdr:nvGraphicFramePr>
        <xdr:cNvPr id="84" name="Chart 8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2"/>
        </a:graphicData>
      </a:graphic>
    </xdr:graphicFrame>
    <xdr:clientData/>
  </xdr:twoCellAnchor>
  <xdr:twoCellAnchor>
    <xdr:from>
      <xdr:col>128</xdr:col>
      <xdr:colOff>285750</xdr:colOff>
      <xdr:row>73</xdr:row>
      <xdr:rowOff>123825</xdr:rowOff>
    </xdr:from>
    <xdr:to>
      <xdr:col>135</xdr:col>
      <xdr:colOff>590550</xdr:colOff>
      <xdr:row>88</xdr:row>
      <xdr:rowOff>9525</xdr:rowOff>
    </xdr:to>
    <xdr:graphicFrame macro="">
      <xdr:nvGraphicFramePr>
        <xdr:cNvPr id="85" name="Chart 8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3"/>
        </a:graphicData>
      </a:graphic>
    </xdr:graphicFrame>
    <xdr:clientData/>
  </xdr:twoCellAnchor>
  <xdr:twoCellAnchor>
    <xdr:from>
      <xdr:col>136</xdr:col>
      <xdr:colOff>85725</xdr:colOff>
      <xdr:row>73</xdr:row>
      <xdr:rowOff>104775</xdr:rowOff>
    </xdr:from>
    <xdr:to>
      <xdr:col>143</xdr:col>
      <xdr:colOff>390525</xdr:colOff>
      <xdr:row>87</xdr:row>
      <xdr:rowOff>180975</xdr:rowOff>
    </xdr:to>
    <xdr:graphicFrame macro="">
      <xdr:nvGraphicFramePr>
        <xdr:cNvPr id="86" name="Chart 8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4"/>
        </a:graphicData>
      </a:graphic>
    </xdr:graphicFrame>
    <xdr:clientData/>
  </xdr:twoCellAnchor>
  <xdr:twoCellAnchor>
    <xdr:from>
      <xdr:col>143</xdr:col>
      <xdr:colOff>485775</xdr:colOff>
      <xdr:row>73</xdr:row>
      <xdr:rowOff>123825</xdr:rowOff>
    </xdr:from>
    <xdr:to>
      <xdr:col>151</xdr:col>
      <xdr:colOff>180975</xdr:colOff>
      <xdr:row>88</xdr:row>
      <xdr:rowOff>9525</xdr:rowOff>
    </xdr:to>
    <xdr:graphicFrame macro="">
      <xdr:nvGraphicFramePr>
        <xdr:cNvPr id="87" name="Chart 8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  <xdr:twoCellAnchor>
    <xdr:from>
      <xdr:col>36</xdr:col>
      <xdr:colOff>276225</xdr:colOff>
      <xdr:row>88</xdr:row>
      <xdr:rowOff>104775</xdr:rowOff>
    </xdr:from>
    <xdr:to>
      <xdr:col>43</xdr:col>
      <xdr:colOff>581025</xdr:colOff>
      <xdr:row>102</xdr:row>
      <xdr:rowOff>180975</xdr:rowOff>
    </xdr:to>
    <xdr:graphicFrame macro="">
      <xdr:nvGraphicFramePr>
        <xdr:cNvPr id="88" name="Chart 8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6"/>
        </a:graphicData>
      </a:graphic>
    </xdr:graphicFrame>
    <xdr:clientData/>
  </xdr:twoCellAnchor>
  <xdr:twoCellAnchor>
    <xdr:from>
      <xdr:col>44</xdr:col>
      <xdr:colOff>47625</xdr:colOff>
      <xdr:row>88</xdr:row>
      <xdr:rowOff>57150</xdr:rowOff>
    </xdr:from>
    <xdr:to>
      <xdr:col>51</xdr:col>
      <xdr:colOff>352425</xdr:colOff>
      <xdr:row>102</xdr:row>
      <xdr:rowOff>133350</xdr:rowOff>
    </xdr:to>
    <xdr:graphicFrame macro="">
      <xdr:nvGraphicFramePr>
        <xdr:cNvPr id="89" name="Chart 8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7"/>
        </a:graphicData>
      </a:graphic>
    </xdr:graphicFrame>
    <xdr:clientData/>
  </xdr:twoCellAnchor>
  <xdr:twoCellAnchor>
    <xdr:from>
      <xdr:col>51</xdr:col>
      <xdr:colOff>504825</xdr:colOff>
      <xdr:row>88</xdr:row>
      <xdr:rowOff>85725</xdr:rowOff>
    </xdr:from>
    <xdr:to>
      <xdr:col>59</xdr:col>
      <xdr:colOff>200025</xdr:colOff>
      <xdr:row>102</xdr:row>
      <xdr:rowOff>161925</xdr:rowOff>
    </xdr:to>
    <xdr:graphicFrame macro="">
      <xdr:nvGraphicFramePr>
        <xdr:cNvPr id="90" name="Chart 8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17</xdr:row>
      <xdr:rowOff>161925</xdr:rowOff>
    </xdr:from>
    <xdr:to>
      <xdr:col>6</xdr:col>
      <xdr:colOff>904875</xdr:colOff>
      <xdr:row>32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904875</xdr:colOff>
      <xdr:row>17</xdr:row>
      <xdr:rowOff>171450</xdr:rowOff>
    </xdr:from>
    <xdr:to>
      <xdr:col>12</xdr:col>
      <xdr:colOff>542925</xdr:colOff>
      <xdr:row>32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600075</xdr:colOff>
      <xdr:row>17</xdr:row>
      <xdr:rowOff>180975</xdr:rowOff>
    </xdr:from>
    <xdr:to>
      <xdr:col>18</xdr:col>
      <xdr:colOff>476250</xdr:colOff>
      <xdr:row>32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104775</xdr:colOff>
      <xdr:row>32</xdr:row>
      <xdr:rowOff>142875</xdr:rowOff>
    </xdr:from>
    <xdr:to>
      <xdr:col>6</xdr:col>
      <xdr:colOff>923925</xdr:colOff>
      <xdr:row>47</xdr:row>
      <xdr:rowOff>28575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962025</xdr:colOff>
      <xdr:row>32</xdr:row>
      <xdr:rowOff>123825</xdr:rowOff>
    </xdr:from>
    <xdr:to>
      <xdr:col>12</xdr:col>
      <xdr:colOff>600075</xdr:colOff>
      <xdr:row>47</xdr:row>
      <xdr:rowOff>9525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676275</xdr:colOff>
      <xdr:row>32</xdr:row>
      <xdr:rowOff>123825</xdr:rowOff>
    </xdr:from>
    <xdr:to>
      <xdr:col>18</xdr:col>
      <xdr:colOff>552450</xdr:colOff>
      <xdr:row>47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95250</xdr:colOff>
      <xdr:row>47</xdr:row>
      <xdr:rowOff>95250</xdr:rowOff>
    </xdr:from>
    <xdr:to>
      <xdr:col>6</xdr:col>
      <xdr:colOff>914400</xdr:colOff>
      <xdr:row>61</xdr:row>
      <xdr:rowOff>171450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28575</xdr:colOff>
      <xdr:row>47</xdr:row>
      <xdr:rowOff>76200</xdr:rowOff>
    </xdr:from>
    <xdr:to>
      <xdr:col>12</xdr:col>
      <xdr:colOff>647700</xdr:colOff>
      <xdr:row>61</xdr:row>
      <xdr:rowOff>152400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695325</xdr:colOff>
      <xdr:row>47</xdr:row>
      <xdr:rowOff>85725</xdr:rowOff>
    </xdr:from>
    <xdr:to>
      <xdr:col>18</xdr:col>
      <xdr:colOff>571500</xdr:colOff>
      <xdr:row>61</xdr:row>
      <xdr:rowOff>161925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85725</xdr:colOff>
      <xdr:row>62</xdr:row>
      <xdr:rowOff>133350</xdr:rowOff>
    </xdr:from>
    <xdr:to>
      <xdr:col>6</xdr:col>
      <xdr:colOff>904875</xdr:colOff>
      <xdr:row>77</xdr:row>
      <xdr:rowOff>19050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9525</xdr:colOff>
      <xdr:row>62</xdr:row>
      <xdr:rowOff>85725</xdr:rowOff>
    </xdr:from>
    <xdr:to>
      <xdr:col>12</xdr:col>
      <xdr:colOff>628650</xdr:colOff>
      <xdr:row>76</xdr:row>
      <xdr:rowOff>161925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723900</xdr:colOff>
      <xdr:row>62</xdr:row>
      <xdr:rowOff>76200</xdr:rowOff>
    </xdr:from>
    <xdr:to>
      <xdr:col>18</xdr:col>
      <xdr:colOff>600075</xdr:colOff>
      <xdr:row>76</xdr:row>
      <xdr:rowOff>152400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175259</xdr:colOff>
      <xdr:row>79</xdr:row>
      <xdr:rowOff>64770</xdr:rowOff>
    </xdr:from>
    <xdr:to>
      <xdr:col>9</xdr:col>
      <xdr:colOff>847724</xdr:colOff>
      <xdr:row>97</xdr:row>
      <xdr:rowOff>64770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470535</xdr:colOff>
      <xdr:row>4</xdr:row>
      <xdr:rowOff>165735</xdr:rowOff>
    </xdr:from>
    <xdr:to>
      <xdr:col>5</xdr:col>
      <xdr:colOff>295275</xdr:colOff>
      <xdr:row>13</xdr:row>
      <xdr:rowOff>127635</xdr:rowOff>
    </xdr:to>
    <xdr:sp macro="" textlink="">
      <xdr:nvSpPr>
        <xdr:cNvPr id="3" name="TextBox 2"/>
        <xdr:cNvSpPr txBox="1"/>
      </xdr:nvSpPr>
      <xdr:spPr>
        <a:xfrm>
          <a:off x="2775585" y="927735"/>
          <a:ext cx="2225040" cy="1676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assessed - separates out everything</a:t>
          </a:r>
          <a:r>
            <a:rPr lang="en-US" sz="1100" baseline="0"/>
            <a:t> with an approved assessment</a:t>
          </a:r>
        </a:p>
        <a:p>
          <a:r>
            <a:rPr lang="en-US" sz="1100" baseline="0"/>
            <a:t>Special cond - 10yr avg landings less than 1000 lbs, plus a few other exceptions: warsaw, speckled hind, wreckfish</a:t>
          </a:r>
        </a:p>
        <a:p>
          <a:r>
            <a:rPr lang="en-US" sz="1100" baseline="0"/>
            <a:t>Leaves 41 stocks to deal with.</a:t>
          </a:r>
        </a:p>
      </xdr:txBody>
    </xdr:sp>
    <xdr:clientData/>
  </xdr:twoCellAnchor>
  <xdr:twoCellAnchor>
    <xdr:from>
      <xdr:col>13</xdr:col>
      <xdr:colOff>243840</xdr:colOff>
      <xdr:row>73</xdr:row>
      <xdr:rowOff>68580</xdr:rowOff>
    </xdr:from>
    <xdr:to>
      <xdr:col>17</xdr:col>
      <xdr:colOff>247650</xdr:colOff>
      <xdr:row>82</xdr:row>
      <xdr:rowOff>129540</xdr:rowOff>
    </xdr:to>
    <xdr:sp macro="" textlink="">
      <xdr:nvSpPr>
        <xdr:cNvPr id="4" name="TextBox 3"/>
        <xdr:cNvSpPr txBox="1"/>
      </xdr:nvSpPr>
      <xdr:spPr>
        <a:xfrm>
          <a:off x="12664440" y="13975080"/>
          <a:ext cx="2442210" cy="17754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Compares DCAC to the 10y</a:t>
          </a:r>
          <a:r>
            <a:rPr lang="en-US" sz="1100" baseline="0"/>
            <a:t> avg catch. Measure of impact perhaps.</a:t>
          </a:r>
        </a:p>
        <a:p>
          <a:r>
            <a:rPr lang="en-US" sz="1100" baseline="0"/>
            <a:t>For the unassessed 41, DCAC avg 84% of 10yavg. </a:t>
          </a:r>
        </a:p>
        <a:p>
          <a:r>
            <a:rPr lang="en-US" sz="1100" baseline="0"/>
            <a:t>This shows why the specials need to be separate too. Some odd values based on some extreme trends. Some are mgmt related.</a:t>
          </a:r>
        </a:p>
      </xdr:txBody>
    </xdr:sp>
    <xdr:clientData/>
  </xdr:twoCellAnchor>
  <xdr:twoCellAnchor>
    <xdr:from>
      <xdr:col>9</xdr:col>
      <xdr:colOff>371475</xdr:colOff>
      <xdr:row>82</xdr:row>
      <xdr:rowOff>5715</xdr:rowOff>
    </xdr:from>
    <xdr:to>
      <xdr:col>10</xdr:col>
      <xdr:colOff>790575</xdr:colOff>
      <xdr:row>87</xdr:row>
      <xdr:rowOff>59055</xdr:rowOff>
    </xdr:to>
    <xdr:sp macro="" textlink="">
      <xdr:nvSpPr>
        <xdr:cNvPr id="5" name="TextBox 4"/>
        <xdr:cNvSpPr txBox="1"/>
      </xdr:nvSpPr>
      <xdr:spPr>
        <a:xfrm>
          <a:off x="8543925" y="15626715"/>
          <a:ext cx="2019300" cy="1005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Curious how</a:t>
          </a:r>
          <a:r>
            <a:rPr lang="en-US" sz="1100" baseline="0"/>
            <a:t> they compare to the 1:1</a:t>
          </a:r>
          <a:endParaRPr lang="en-US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0.48237</cdr:x>
      <cdr:y>0.42593</cdr:y>
    </cdr:from>
    <cdr:to>
      <cdr:x>0.48237</cdr:x>
      <cdr:y>0.87037</cdr:y>
    </cdr:to>
    <cdr:sp macro="" textlink="">
      <cdr:nvSpPr>
        <cdr:cNvPr id="3" name="Straight Connector 2"/>
        <cdr:cNvSpPr/>
      </cdr:nvSpPr>
      <cdr:spPr>
        <a:xfrm xmlns:a="http://schemas.openxmlformats.org/drawingml/2006/main" rot="5400000" flipH="1" flipV="1">
          <a:off x="2606040" y="1402080"/>
          <a:ext cx="0" cy="146304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0.48237</cdr:x>
      <cdr:y>0.42593</cdr:y>
    </cdr:from>
    <cdr:to>
      <cdr:x>0.48237</cdr:x>
      <cdr:y>0.87037</cdr:y>
    </cdr:to>
    <cdr:sp macro="" textlink="">
      <cdr:nvSpPr>
        <cdr:cNvPr id="4" name="Straight Connector 3"/>
        <cdr:cNvSpPr/>
      </cdr:nvSpPr>
      <cdr:spPr>
        <a:xfrm xmlns:a="http://schemas.openxmlformats.org/drawingml/2006/main" rot="5400000" flipH="1" flipV="1">
          <a:off x="1874520" y="2133600"/>
          <a:ext cx="146304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0.48237</cdr:x>
      <cdr:y>0.42593</cdr:y>
    </cdr:from>
    <cdr:to>
      <cdr:x>0.48237</cdr:x>
      <cdr:y>0.87037</cdr:y>
    </cdr:to>
    <cdr:sp macro="" textlink="">
      <cdr:nvSpPr>
        <cdr:cNvPr id="5" name="Straight Connector 4"/>
        <cdr:cNvSpPr/>
      </cdr:nvSpPr>
      <cdr:spPr>
        <a:xfrm xmlns:a="http://schemas.openxmlformats.org/drawingml/2006/main" rot="5400000" flipH="1" flipV="1">
          <a:off x="1874520" y="2133600"/>
          <a:ext cx="146304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0.14104</cdr:x>
      <cdr:y>0.08796</cdr:y>
    </cdr:from>
    <cdr:to>
      <cdr:x>0.73061</cdr:x>
      <cdr:y>0.88194</cdr:y>
    </cdr:to>
    <cdr:sp macro="" textlink="">
      <cdr:nvSpPr>
        <cdr:cNvPr id="6" name="Straight Connector 5"/>
        <cdr:cNvSpPr/>
      </cdr:nvSpPr>
      <cdr:spPr>
        <a:xfrm xmlns:a="http://schemas.openxmlformats.org/drawingml/2006/main" rot="5400000" flipH="1" flipV="1">
          <a:off x="1047750" y="3810"/>
          <a:ext cx="2613660" cy="31851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J118"/>
  <sheetViews>
    <sheetView tabSelected="1" workbookViewId="0">
      <pane ySplit="1200" activePane="bottomLeft"/>
      <selection pane="bottomLeft" activeCell="AK2" sqref="AK2"/>
    </sheetView>
  </sheetViews>
  <sheetFormatPr defaultRowHeight="15"/>
  <cols>
    <col min="1" max="1" width="16.7109375" customWidth="1"/>
    <col min="3" max="3" width="13.85546875" customWidth="1"/>
    <col min="4" max="4" width="16.140625" customWidth="1"/>
    <col min="5" max="5" width="12.5703125" style="1" bestFit="1" customWidth="1"/>
    <col min="6" max="6" width="14.85546875" style="2" bestFit="1" customWidth="1"/>
    <col min="7" max="7" width="15.85546875" style="12" customWidth="1"/>
    <col min="8" max="8" width="15.42578125" style="1" bestFit="1" customWidth="1"/>
    <col min="9" max="9" width="11.85546875" style="1" bestFit="1" customWidth="1"/>
    <col min="10" max="10" width="9.140625" bestFit="1" customWidth="1"/>
    <col min="11" max="11" width="14.42578125" bestFit="1" customWidth="1"/>
    <col min="12" max="13" width="10.140625" bestFit="1" customWidth="1"/>
    <col min="14" max="14" width="13.7109375" customWidth="1"/>
    <col min="15" max="36" width="10.140625" bestFit="1" customWidth="1"/>
  </cols>
  <sheetData>
    <row r="1" spans="1:36">
      <c r="A1" s="10" t="s">
        <v>143</v>
      </c>
      <c r="K1" s="11" t="s">
        <v>0</v>
      </c>
      <c r="L1" s="11">
        <v>0.75</v>
      </c>
      <c r="AG1" s="36" t="s">
        <v>163</v>
      </c>
    </row>
    <row r="2" spans="1:36">
      <c r="C2" s="11" t="s">
        <v>1</v>
      </c>
      <c r="D2" s="11" t="s">
        <v>1</v>
      </c>
      <c r="E2" s="4" t="s">
        <v>8</v>
      </c>
      <c r="G2" s="13" t="s">
        <v>2</v>
      </c>
      <c r="H2" s="4" t="s">
        <v>141</v>
      </c>
      <c r="I2" s="4" t="s">
        <v>3</v>
      </c>
      <c r="AG2" s="37" t="s">
        <v>164</v>
      </c>
    </row>
    <row r="3" spans="1:36" s="6" customFormat="1">
      <c r="A3" s="3" t="s">
        <v>4</v>
      </c>
      <c r="B3" s="3" t="s">
        <v>5</v>
      </c>
      <c r="C3" s="3" t="s">
        <v>184</v>
      </c>
      <c r="D3" s="3" t="s">
        <v>185</v>
      </c>
      <c r="E3" s="6" t="s">
        <v>140</v>
      </c>
      <c r="F3" s="5" t="s">
        <v>9</v>
      </c>
      <c r="G3" s="13" t="s">
        <v>10</v>
      </c>
      <c r="H3" s="4" t="s">
        <v>142</v>
      </c>
      <c r="I3" s="4" t="s">
        <v>12</v>
      </c>
      <c r="J3" s="3">
        <v>1981</v>
      </c>
      <c r="K3" s="3">
        <v>1982</v>
      </c>
      <c r="L3" s="3">
        <v>1983</v>
      </c>
      <c r="M3" s="3">
        <v>1984</v>
      </c>
      <c r="N3" s="3">
        <v>1985</v>
      </c>
      <c r="O3" s="3">
        <v>1986</v>
      </c>
      <c r="P3" s="3">
        <v>1987</v>
      </c>
      <c r="Q3" s="3">
        <v>1988</v>
      </c>
      <c r="R3" s="3">
        <v>1989</v>
      </c>
      <c r="S3" s="3">
        <v>1990</v>
      </c>
      <c r="T3" s="3">
        <v>1991</v>
      </c>
      <c r="U3" s="3">
        <v>1992</v>
      </c>
      <c r="V3" s="3">
        <v>1993</v>
      </c>
      <c r="W3" s="3">
        <v>1994</v>
      </c>
      <c r="X3" s="3">
        <v>1995</v>
      </c>
      <c r="Y3" s="3">
        <v>1996</v>
      </c>
      <c r="Z3" s="3">
        <v>1997</v>
      </c>
      <c r="AA3" s="3">
        <v>1998</v>
      </c>
      <c r="AB3" s="3">
        <v>1999</v>
      </c>
      <c r="AC3" s="3">
        <v>2000</v>
      </c>
      <c r="AD3" s="3">
        <v>2001</v>
      </c>
      <c r="AE3" s="3">
        <v>2002</v>
      </c>
      <c r="AF3" s="3">
        <v>2003</v>
      </c>
      <c r="AG3" s="3">
        <v>2004</v>
      </c>
      <c r="AH3" s="3">
        <v>2005</v>
      </c>
      <c r="AI3" s="3">
        <v>2006</v>
      </c>
      <c r="AJ3" s="3">
        <v>2007</v>
      </c>
    </row>
    <row r="4" spans="1:36">
      <c r="A4" s="2" t="s">
        <v>13</v>
      </c>
      <c r="B4" s="2" t="s">
        <v>14</v>
      </c>
      <c r="C4" s="2">
        <f>(AVERAGE(J4:AJ4))*$L$1</f>
        <v>1347500.4911111111</v>
      </c>
      <c r="D4" s="2">
        <f t="shared" ref="D4:D35" si="0">(AVERAGE(AA4:AJ4))*$L$1</f>
        <v>1309876.96575</v>
      </c>
      <c r="E4" s="1">
        <f t="shared" ref="E4:E35" si="1">((C4-D4)/C4)*100</f>
        <v>2.7920973394293793</v>
      </c>
      <c r="F4" s="2">
        <f t="shared" ref="F4:F35" si="2">MEDIAN(J4:AJ4)</f>
        <v>1859639.5299999998</v>
      </c>
      <c r="G4" s="14">
        <v>27</v>
      </c>
      <c r="H4" s="1">
        <f t="shared" ref="H4:H35" si="3">100-(((27-G4)/27)*100)</f>
        <v>100</v>
      </c>
      <c r="I4" s="1">
        <v>1994</v>
      </c>
      <c r="J4" s="2">
        <v>480432.24</v>
      </c>
      <c r="K4" s="2">
        <v>1900661.13</v>
      </c>
      <c r="L4" s="2">
        <v>743544.09</v>
      </c>
      <c r="M4" s="2">
        <v>1859639.5299999998</v>
      </c>
      <c r="N4" s="2">
        <v>887642.79</v>
      </c>
      <c r="O4" s="2">
        <v>1751733.2100000002</v>
      </c>
      <c r="P4" s="2">
        <v>2258926.4699999997</v>
      </c>
      <c r="Q4" s="2">
        <v>1892752.2000000002</v>
      </c>
      <c r="R4" s="2">
        <v>1207341.8900000001</v>
      </c>
      <c r="S4" s="2">
        <v>1638180.46</v>
      </c>
      <c r="T4" s="2">
        <v>2437524.69</v>
      </c>
      <c r="U4" s="2">
        <v>2865649.29</v>
      </c>
      <c r="V4" s="2">
        <v>2210179.89</v>
      </c>
      <c r="W4" s="2">
        <v>3020143.91</v>
      </c>
      <c r="X4" s="2">
        <v>2664343.2999999998</v>
      </c>
      <c r="Y4" s="2">
        <v>1963784.07</v>
      </c>
      <c r="Z4" s="2">
        <v>1262512.31</v>
      </c>
      <c r="AA4" s="2">
        <v>1098538.9099999999</v>
      </c>
      <c r="AB4" s="2">
        <v>1402953.21</v>
      </c>
      <c r="AC4" s="2">
        <v>2277692.08</v>
      </c>
      <c r="AD4" s="2">
        <v>2160622.77</v>
      </c>
      <c r="AE4" s="2">
        <v>1288600.72</v>
      </c>
      <c r="AF4" s="2">
        <v>1955056.25</v>
      </c>
      <c r="AG4" s="2">
        <v>1610630.27</v>
      </c>
      <c r="AH4" s="2">
        <v>1825797.66</v>
      </c>
      <c r="AI4" s="2">
        <v>1638455.54</v>
      </c>
      <c r="AJ4" s="2">
        <v>2206678.7999999998</v>
      </c>
    </row>
    <row r="5" spans="1:36">
      <c r="A5" s="2" t="s">
        <v>15</v>
      </c>
      <c r="B5" s="2" t="s">
        <v>16</v>
      </c>
      <c r="C5" s="2">
        <f t="shared" ref="C5:C35" si="4">(AVERAGE(J5:AJ5))*$L$1</f>
        <v>1014572.766111111</v>
      </c>
      <c r="D5" s="2">
        <f t="shared" si="0"/>
        <v>1277544.2609999999</v>
      </c>
      <c r="E5" s="1">
        <f t="shared" si="1"/>
        <v>-25.919431673379805</v>
      </c>
      <c r="F5" s="2">
        <f t="shared" si="2"/>
        <v>1308987.5</v>
      </c>
      <c r="G5" s="14">
        <v>27</v>
      </c>
      <c r="H5" s="1">
        <f t="shared" si="3"/>
        <v>100</v>
      </c>
      <c r="I5" s="1">
        <v>2001</v>
      </c>
      <c r="J5" s="2">
        <v>234481.83000000002</v>
      </c>
      <c r="K5" s="2">
        <v>572739.42999999993</v>
      </c>
      <c r="L5" s="2">
        <v>711596.44</v>
      </c>
      <c r="M5" s="2">
        <v>455221.17000000004</v>
      </c>
      <c r="N5" s="2">
        <v>806870.46</v>
      </c>
      <c r="O5" s="2">
        <v>1176890.96</v>
      </c>
      <c r="P5" s="2">
        <v>1338203.19</v>
      </c>
      <c r="Q5" s="2">
        <v>1467654.93</v>
      </c>
      <c r="R5" s="2">
        <v>1607860.9</v>
      </c>
      <c r="S5" s="2">
        <v>1825382.9</v>
      </c>
      <c r="T5" s="2">
        <v>2126993.14</v>
      </c>
      <c r="U5" s="2">
        <v>1111388.26</v>
      </c>
      <c r="V5" s="2">
        <v>1232484.77</v>
      </c>
      <c r="W5" s="2">
        <v>1308987.5</v>
      </c>
      <c r="X5" s="2">
        <v>1257592</v>
      </c>
      <c r="Y5" s="2">
        <v>1110989.7</v>
      </c>
      <c r="Z5" s="2">
        <v>1145358.52</v>
      </c>
      <c r="AA5" s="2">
        <v>1118638.1400000001</v>
      </c>
      <c r="AB5" s="2">
        <v>1376619.55</v>
      </c>
      <c r="AC5" s="2">
        <v>2051751.3</v>
      </c>
      <c r="AD5" s="2">
        <v>2331738</v>
      </c>
      <c r="AE5" s="2">
        <v>1867294.1</v>
      </c>
      <c r="AF5" s="2">
        <v>1257742.33</v>
      </c>
      <c r="AG5" s="2">
        <v>1747424.31</v>
      </c>
      <c r="AH5" s="2">
        <v>1703557.73</v>
      </c>
      <c r="AI5" s="2">
        <v>1542717.33</v>
      </c>
      <c r="AJ5" s="2">
        <v>2036440.69</v>
      </c>
    </row>
    <row r="6" spans="1:36">
      <c r="A6" s="2" t="s">
        <v>17</v>
      </c>
      <c r="B6" s="2" t="s">
        <v>18</v>
      </c>
      <c r="C6" s="2">
        <f>(AVERAGE(J6:AJ6))*$L$1</f>
        <v>1235356.2100000002</v>
      </c>
      <c r="D6" s="2">
        <f t="shared" si="0"/>
        <v>1143331.4865000001</v>
      </c>
      <c r="E6" s="1">
        <f t="shared" si="1"/>
        <v>7.449246035683915</v>
      </c>
      <c r="F6" s="2">
        <f t="shared" si="2"/>
        <v>1503803.58</v>
      </c>
      <c r="G6" s="14">
        <v>27</v>
      </c>
      <c r="H6" s="1">
        <f t="shared" si="3"/>
        <v>100</v>
      </c>
      <c r="I6" s="1">
        <v>1992</v>
      </c>
      <c r="J6" s="2">
        <v>1492981.53</v>
      </c>
      <c r="K6" s="2">
        <v>754960.09000000008</v>
      </c>
      <c r="L6" s="2">
        <v>326914.90000000002</v>
      </c>
      <c r="M6" s="2">
        <v>1689058.33</v>
      </c>
      <c r="N6" s="2">
        <v>1460457.27</v>
      </c>
      <c r="O6" s="2">
        <v>1686872.43</v>
      </c>
      <c r="P6" s="2">
        <v>2850194.23</v>
      </c>
      <c r="Q6" s="2">
        <v>1955919.7400000002</v>
      </c>
      <c r="R6" s="2">
        <v>1723007.15</v>
      </c>
      <c r="S6" s="2">
        <v>1086366.04</v>
      </c>
      <c r="T6" s="2">
        <v>1185098.54</v>
      </c>
      <c r="U6" s="2">
        <v>3161336.61</v>
      </c>
      <c r="V6" s="2">
        <v>1883517.3599999999</v>
      </c>
      <c r="W6" s="2">
        <v>2895318.13</v>
      </c>
      <c r="X6" s="2">
        <v>1660273.1</v>
      </c>
      <c r="Y6" s="2">
        <v>1980549.89</v>
      </c>
      <c r="Z6" s="2">
        <v>1435578.4</v>
      </c>
      <c r="AA6" s="2">
        <v>1424880.0899999999</v>
      </c>
      <c r="AB6" s="2">
        <v>2252080.4000000004</v>
      </c>
      <c r="AC6" s="2">
        <v>1477689.3900000001</v>
      </c>
      <c r="AD6" s="2">
        <v>1449062.24</v>
      </c>
      <c r="AE6" s="2">
        <v>1627932.89</v>
      </c>
      <c r="AF6" s="2">
        <v>1664798.15</v>
      </c>
      <c r="AG6" s="2">
        <v>1503803.58</v>
      </c>
      <c r="AH6" s="2">
        <v>1243244.56</v>
      </c>
      <c r="AI6" s="2">
        <v>1115453.82</v>
      </c>
      <c r="AJ6" s="2">
        <v>1485474.7</v>
      </c>
    </row>
    <row r="7" spans="1:36">
      <c r="A7" s="2" t="s">
        <v>19</v>
      </c>
      <c r="B7" s="2" t="s">
        <v>16</v>
      </c>
      <c r="C7" s="2">
        <f t="shared" si="4"/>
        <v>1232102.2833333332</v>
      </c>
      <c r="D7" s="2">
        <f t="shared" si="0"/>
        <v>1250065.1009999998</v>
      </c>
      <c r="E7" s="1">
        <f t="shared" si="1"/>
        <v>-1.4578998764672297</v>
      </c>
      <c r="F7" s="2">
        <f t="shared" si="2"/>
        <v>1720095.03</v>
      </c>
      <c r="G7" s="14">
        <v>27</v>
      </c>
      <c r="H7" s="1">
        <f t="shared" si="3"/>
        <v>100</v>
      </c>
      <c r="I7" s="1">
        <v>1993</v>
      </c>
      <c r="J7" s="2">
        <v>516854.44000000006</v>
      </c>
      <c r="K7" s="2">
        <v>632124.23</v>
      </c>
      <c r="L7" s="2">
        <v>509042.56</v>
      </c>
      <c r="M7" s="2">
        <v>340866.54000000004</v>
      </c>
      <c r="N7" s="2">
        <v>768774.08000000007</v>
      </c>
      <c r="O7" s="2">
        <v>1500554.73</v>
      </c>
      <c r="P7" s="2">
        <v>1657811.04</v>
      </c>
      <c r="Q7" s="2">
        <v>2068391.07</v>
      </c>
      <c r="R7" s="2">
        <v>2089391.77</v>
      </c>
      <c r="S7" s="2">
        <v>2133442.59</v>
      </c>
      <c r="T7" s="2">
        <v>2259553.2800000003</v>
      </c>
      <c r="U7" s="2">
        <v>2120052.2599999998</v>
      </c>
      <c r="V7" s="2">
        <v>2986316.84</v>
      </c>
      <c r="W7" s="2">
        <v>2550411.9</v>
      </c>
      <c r="X7" s="2">
        <v>2075164.63</v>
      </c>
      <c r="Y7" s="2">
        <v>1659242.79</v>
      </c>
      <c r="Z7" s="2">
        <v>1820152.77</v>
      </c>
      <c r="AA7" s="2">
        <v>1734749.92</v>
      </c>
      <c r="AB7" s="2">
        <v>1966850.12</v>
      </c>
      <c r="AC7" s="2">
        <v>1824236.08</v>
      </c>
      <c r="AD7" s="2">
        <v>1585365.47</v>
      </c>
      <c r="AE7" s="2">
        <v>1535896.73</v>
      </c>
      <c r="AF7" s="2">
        <v>1557007.78</v>
      </c>
      <c r="AG7" s="2">
        <v>1768820.96</v>
      </c>
      <c r="AH7" s="2">
        <v>1720095.03</v>
      </c>
      <c r="AI7" s="2">
        <v>1582755.33</v>
      </c>
      <c r="AJ7" s="2">
        <v>1391757.26</v>
      </c>
    </row>
    <row r="8" spans="1:36">
      <c r="A8" s="2" t="s">
        <v>20</v>
      </c>
      <c r="B8" s="2" t="s">
        <v>18</v>
      </c>
      <c r="C8" s="2">
        <f t="shared" si="4"/>
        <v>842372.00555555546</v>
      </c>
      <c r="D8" s="2">
        <f t="shared" si="0"/>
        <v>944482.3125</v>
      </c>
      <c r="E8" s="1">
        <f t="shared" si="1"/>
        <v>-12.121759302423808</v>
      </c>
      <c r="F8" s="2">
        <f t="shared" si="2"/>
        <v>1268379.27</v>
      </c>
      <c r="G8" s="14">
        <v>27</v>
      </c>
      <c r="H8" s="1">
        <f t="shared" si="3"/>
        <v>100</v>
      </c>
      <c r="I8" s="1">
        <v>1994</v>
      </c>
      <c r="J8" s="2">
        <v>233366.30000000002</v>
      </c>
      <c r="K8" s="2">
        <v>130966.3</v>
      </c>
      <c r="L8" s="2">
        <v>223250.39</v>
      </c>
      <c r="M8" s="2">
        <v>612559.77</v>
      </c>
      <c r="N8" s="2">
        <v>318888.06</v>
      </c>
      <c r="O8" s="2">
        <v>1006126.5900000001</v>
      </c>
      <c r="P8" s="2">
        <v>1579526.08</v>
      </c>
      <c r="Q8" s="2">
        <v>1029839.99</v>
      </c>
      <c r="R8" s="2">
        <v>1598869.28</v>
      </c>
      <c r="S8" s="2">
        <v>1306961.3400000001</v>
      </c>
      <c r="T8" s="2">
        <v>1124663.29</v>
      </c>
      <c r="U8" s="2">
        <v>1438144.28</v>
      </c>
      <c r="V8" s="2">
        <v>1554187.29</v>
      </c>
      <c r="W8" s="2">
        <v>1643150.04</v>
      </c>
      <c r="X8" s="2">
        <v>1458447.6099999999</v>
      </c>
      <c r="Y8" s="2">
        <v>1346890.63</v>
      </c>
      <c r="Z8" s="2">
        <v>1126457.46</v>
      </c>
      <c r="AA8" s="2">
        <v>1205518.17</v>
      </c>
      <c r="AB8" s="2">
        <v>1428354.48</v>
      </c>
      <c r="AC8" s="2">
        <v>1097283.43</v>
      </c>
      <c r="AD8" s="2">
        <v>1387756.2</v>
      </c>
      <c r="AE8" s="2">
        <v>1055372.95</v>
      </c>
      <c r="AF8" s="2">
        <v>1382248.82</v>
      </c>
      <c r="AG8" s="2">
        <v>1281406.3500000001</v>
      </c>
      <c r="AH8" s="2">
        <v>1268379.27</v>
      </c>
      <c r="AI8" s="2">
        <v>1168562.53</v>
      </c>
      <c r="AJ8" s="2">
        <v>1318215.3</v>
      </c>
    </row>
    <row r="9" spans="1:36">
      <c r="A9" s="2" t="s">
        <v>21</v>
      </c>
      <c r="B9" s="2" t="s">
        <v>18</v>
      </c>
      <c r="C9" s="2">
        <f t="shared" si="4"/>
        <v>1283955.0550000002</v>
      </c>
      <c r="D9" s="2">
        <f t="shared" si="0"/>
        <v>985717.65524999995</v>
      </c>
      <c r="E9" s="1">
        <f t="shared" si="1"/>
        <v>23.228024889858794</v>
      </c>
      <c r="F9" s="2">
        <f t="shared" si="2"/>
        <v>1506729.56</v>
      </c>
      <c r="G9" s="14">
        <v>27</v>
      </c>
      <c r="H9" s="1">
        <f t="shared" si="3"/>
        <v>100</v>
      </c>
      <c r="I9" s="1">
        <v>1984</v>
      </c>
      <c r="J9" s="2">
        <v>1470467.77</v>
      </c>
      <c r="K9" s="2">
        <v>2607914.89</v>
      </c>
      <c r="L9" s="2">
        <v>1630530.9</v>
      </c>
      <c r="M9" s="2">
        <v>3026225.26</v>
      </c>
      <c r="N9" s="2">
        <v>1923646.33</v>
      </c>
      <c r="O9" s="2">
        <v>1743365.22</v>
      </c>
      <c r="P9" s="2">
        <v>2269849.62</v>
      </c>
      <c r="Q9" s="2">
        <v>2906935.5999999996</v>
      </c>
      <c r="R9" s="2">
        <v>2451335.96</v>
      </c>
      <c r="S9" s="2">
        <v>1921390.5</v>
      </c>
      <c r="T9" s="2">
        <v>2083394.57</v>
      </c>
      <c r="U9" s="2">
        <v>1765764.14</v>
      </c>
      <c r="V9" s="2">
        <v>1470597.73</v>
      </c>
      <c r="W9" s="2">
        <v>1491606.1</v>
      </c>
      <c r="X9" s="2">
        <v>1289186.6600000001</v>
      </c>
      <c r="Y9" s="2">
        <v>1520539.1</v>
      </c>
      <c r="Z9" s="2">
        <v>1506729.56</v>
      </c>
      <c r="AA9" s="2">
        <v>1273125.49</v>
      </c>
      <c r="AB9" s="2">
        <v>1312953.3999999999</v>
      </c>
      <c r="AC9" s="2">
        <v>1024550.02</v>
      </c>
      <c r="AD9" s="2">
        <v>1384408.37</v>
      </c>
      <c r="AE9" s="2">
        <v>970432.23</v>
      </c>
      <c r="AF9" s="2">
        <v>1186526.5900000001</v>
      </c>
      <c r="AG9" s="2">
        <v>1931955.54</v>
      </c>
      <c r="AH9" s="2">
        <v>1377644.98</v>
      </c>
      <c r="AI9" s="2">
        <v>1470612.74</v>
      </c>
      <c r="AJ9" s="2">
        <v>1210692.71</v>
      </c>
    </row>
    <row r="10" spans="1:36">
      <c r="A10" s="2" t="s">
        <v>22</v>
      </c>
      <c r="B10" s="2" t="s">
        <v>18</v>
      </c>
      <c r="C10" s="2">
        <f t="shared" si="4"/>
        <v>362057.05805555556</v>
      </c>
      <c r="D10" s="2">
        <f t="shared" si="0"/>
        <v>530687.70075000008</v>
      </c>
      <c r="E10" s="1">
        <f t="shared" si="1"/>
        <v>-46.575709254249396</v>
      </c>
      <c r="F10" s="2">
        <f t="shared" si="2"/>
        <v>522300.41000000003</v>
      </c>
      <c r="G10" s="14">
        <v>27</v>
      </c>
      <c r="H10" s="1">
        <f t="shared" si="3"/>
        <v>100</v>
      </c>
      <c r="I10" s="1">
        <v>2007</v>
      </c>
      <c r="J10" s="2">
        <v>133686.66999999998</v>
      </c>
      <c r="K10" s="2">
        <v>129666.25</v>
      </c>
      <c r="L10" s="2">
        <v>67934.95</v>
      </c>
      <c r="M10" s="2">
        <v>97025.73000000001</v>
      </c>
      <c r="N10" s="2">
        <v>63356.25</v>
      </c>
      <c r="O10" s="2">
        <v>613570.51</v>
      </c>
      <c r="P10" s="2">
        <v>557235.32000000007</v>
      </c>
      <c r="Q10" s="2">
        <v>591986.4</v>
      </c>
      <c r="R10" s="2">
        <v>453145.36</v>
      </c>
      <c r="S10" s="2">
        <v>328662.51</v>
      </c>
      <c r="T10" s="2">
        <v>306287.09000000003</v>
      </c>
      <c r="U10" s="2">
        <v>309284.03000000003</v>
      </c>
      <c r="V10" s="2">
        <v>440435.8</v>
      </c>
      <c r="W10" s="2">
        <v>418373.92000000004</v>
      </c>
      <c r="X10" s="2">
        <v>431048.24</v>
      </c>
      <c r="Y10" s="2">
        <v>470487.5</v>
      </c>
      <c r="Z10" s="2">
        <v>546031.55000000005</v>
      </c>
      <c r="AA10" s="2">
        <v>729261.59000000008</v>
      </c>
      <c r="AB10" s="2">
        <v>647568.74</v>
      </c>
      <c r="AC10" s="2">
        <v>577132.52</v>
      </c>
      <c r="AD10" s="2">
        <v>554318.61</v>
      </c>
      <c r="AE10" s="2">
        <v>652502.30000000005</v>
      </c>
      <c r="AF10" s="2">
        <v>522300.41000000003</v>
      </c>
      <c r="AG10" s="2">
        <v>756860.09</v>
      </c>
      <c r="AH10" s="2">
        <v>659378.21</v>
      </c>
      <c r="AI10" s="2">
        <v>816164.92999999993</v>
      </c>
      <c r="AJ10" s="2">
        <v>1160348.6100000001</v>
      </c>
    </row>
    <row r="11" spans="1:36">
      <c r="A11" s="2" t="s">
        <v>23</v>
      </c>
      <c r="B11" s="2" t="s">
        <v>18</v>
      </c>
      <c r="C11" s="2">
        <f t="shared" si="4"/>
        <v>553953.20916666673</v>
      </c>
      <c r="D11" s="2">
        <f t="shared" si="0"/>
        <v>612594.91500000004</v>
      </c>
      <c r="E11" s="1">
        <f t="shared" si="1"/>
        <v>-10.586039554053727</v>
      </c>
      <c r="F11" s="2">
        <f t="shared" si="2"/>
        <v>769272.36</v>
      </c>
      <c r="G11" s="14">
        <v>27</v>
      </c>
      <c r="H11" s="1">
        <f t="shared" si="3"/>
        <v>100</v>
      </c>
      <c r="I11" s="1">
        <v>2007</v>
      </c>
      <c r="J11" s="2">
        <v>704474.97000000009</v>
      </c>
      <c r="K11" s="2">
        <v>199341.25999999998</v>
      </c>
      <c r="L11" s="2">
        <v>357177.73</v>
      </c>
      <c r="M11" s="2">
        <v>336074.44</v>
      </c>
      <c r="N11" s="2">
        <v>821644.22</v>
      </c>
      <c r="O11" s="2">
        <v>844813.33000000007</v>
      </c>
      <c r="P11" s="2">
        <v>1007346.92</v>
      </c>
      <c r="Q11" s="2">
        <v>896709.42999999993</v>
      </c>
      <c r="R11" s="2">
        <v>779494.3</v>
      </c>
      <c r="S11" s="2">
        <v>644379.36</v>
      </c>
      <c r="T11" s="2">
        <v>786215.42</v>
      </c>
      <c r="U11" s="2">
        <v>793548.14</v>
      </c>
      <c r="V11" s="2">
        <v>693806.96</v>
      </c>
      <c r="W11" s="2">
        <v>724382.56</v>
      </c>
      <c r="X11" s="2">
        <v>676624.91999999993</v>
      </c>
      <c r="Y11" s="2">
        <v>732608.91999999993</v>
      </c>
      <c r="Z11" s="2">
        <v>775740.45</v>
      </c>
      <c r="AA11" s="2">
        <v>603157.92999999993</v>
      </c>
      <c r="AB11" s="2">
        <v>699269.56</v>
      </c>
      <c r="AC11" s="2">
        <v>938096.34000000008</v>
      </c>
      <c r="AD11" s="2">
        <v>769272.36</v>
      </c>
      <c r="AE11" s="2">
        <v>907311.15</v>
      </c>
      <c r="AF11" s="2">
        <v>1041708.9800000001</v>
      </c>
      <c r="AG11" s="2">
        <v>578745.38</v>
      </c>
      <c r="AH11" s="2">
        <v>740568.05</v>
      </c>
      <c r="AI11" s="2">
        <v>817087.54</v>
      </c>
      <c r="AJ11" s="2">
        <v>1072714.9100000001</v>
      </c>
    </row>
    <row r="12" spans="1:36">
      <c r="A12" s="2" t="s">
        <v>24</v>
      </c>
      <c r="B12" s="2" t="s">
        <v>18</v>
      </c>
      <c r="C12" s="2">
        <f t="shared" si="4"/>
        <v>500944.72472222231</v>
      </c>
      <c r="D12" s="2">
        <f t="shared" si="0"/>
        <v>715543.13775000023</v>
      </c>
      <c r="E12" s="1">
        <f t="shared" si="1"/>
        <v>-42.838740970228677</v>
      </c>
      <c r="F12" s="2">
        <f t="shared" si="2"/>
        <v>608310.79</v>
      </c>
      <c r="G12" s="14">
        <v>27</v>
      </c>
      <c r="H12" s="1">
        <f t="shared" si="3"/>
        <v>100</v>
      </c>
      <c r="I12" s="1">
        <v>2006</v>
      </c>
      <c r="J12" s="2">
        <v>348227.53</v>
      </c>
      <c r="K12" s="2">
        <v>291363.76</v>
      </c>
      <c r="L12" s="2">
        <v>554016.62</v>
      </c>
      <c r="M12" s="2">
        <v>723665.66999999993</v>
      </c>
      <c r="N12" s="2">
        <v>471039.8</v>
      </c>
      <c r="O12" s="2">
        <v>596473.88</v>
      </c>
      <c r="P12" s="2">
        <v>286603.99</v>
      </c>
      <c r="Q12" s="2">
        <v>608310.79</v>
      </c>
      <c r="R12" s="2">
        <v>586519.37</v>
      </c>
      <c r="S12" s="2">
        <v>404914.45</v>
      </c>
      <c r="T12" s="2">
        <v>600025.66</v>
      </c>
      <c r="U12" s="2">
        <v>381440.62</v>
      </c>
      <c r="V12" s="2">
        <v>535177.04</v>
      </c>
      <c r="W12" s="2">
        <v>353982.69</v>
      </c>
      <c r="X12" s="2">
        <v>648061.94000000006</v>
      </c>
      <c r="Y12" s="2">
        <v>391002.49</v>
      </c>
      <c r="Z12" s="2">
        <v>712608.62</v>
      </c>
      <c r="AA12" s="2">
        <v>824530.63</v>
      </c>
      <c r="AB12" s="2">
        <v>778319.6100000001</v>
      </c>
      <c r="AC12" s="2">
        <v>931719.47</v>
      </c>
      <c r="AD12" s="2">
        <v>1300171.1300000001</v>
      </c>
      <c r="AE12" s="2">
        <v>644003.61</v>
      </c>
      <c r="AF12" s="2">
        <v>1330352.79</v>
      </c>
      <c r="AG12" s="2">
        <v>707165.8</v>
      </c>
      <c r="AH12" s="2">
        <v>657364.77</v>
      </c>
      <c r="AI12" s="2">
        <v>1333139.07</v>
      </c>
      <c r="AJ12" s="2">
        <v>1033808.29</v>
      </c>
    </row>
    <row r="13" spans="1:36">
      <c r="A13" s="2" t="s">
        <v>25</v>
      </c>
      <c r="B13" s="2" t="s">
        <v>18</v>
      </c>
      <c r="C13" s="2">
        <f t="shared" si="4"/>
        <v>769752.41472222214</v>
      </c>
      <c r="D13" s="2">
        <f t="shared" si="0"/>
        <v>713181.23549999995</v>
      </c>
      <c r="E13" s="1">
        <f t="shared" si="1"/>
        <v>7.349269471617939</v>
      </c>
      <c r="F13" s="2">
        <f t="shared" si="2"/>
        <v>997263.06</v>
      </c>
      <c r="G13" s="14">
        <v>27</v>
      </c>
      <c r="H13" s="1">
        <f t="shared" si="3"/>
        <v>100</v>
      </c>
      <c r="I13" s="1">
        <v>1996</v>
      </c>
      <c r="J13" s="2">
        <v>262136.16</v>
      </c>
      <c r="K13" s="2">
        <v>301382.78000000003</v>
      </c>
      <c r="L13" s="2">
        <v>900590.98</v>
      </c>
      <c r="M13" s="2">
        <v>541070.51</v>
      </c>
      <c r="N13" s="2">
        <v>426244.33</v>
      </c>
      <c r="O13" s="2">
        <v>1054131.51</v>
      </c>
      <c r="P13" s="2">
        <v>1398938.94</v>
      </c>
      <c r="Q13" s="2">
        <v>1621834.49</v>
      </c>
      <c r="R13" s="2">
        <v>1786222.81</v>
      </c>
      <c r="S13" s="2">
        <v>1087249.6099999999</v>
      </c>
      <c r="T13" s="2">
        <v>1455943.43</v>
      </c>
      <c r="U13" s="2">
        <v>1453059.62</v>
      </c>
      <c r="V13" s="2">
        <v>997263.06</v>
      </c>
      <c r="W13" s="2">
        <v>934847.89</v>
      </c>
      <c r="X13" s="2">
        <v>1262301.94</v>
      </c>
      <c r="Y13" s="2">
        <v>1900690.76</v>
      </c>
      <c r="Z13" s="2">
        <v>818094.97</v>
      </c>
      <c r="AA13" s="2">
        <v>689788.16</v>
      </c>
      <c r="AB13" s="2">
        <v>1034208.4700000001</v>
      </c>
      <c r="AC13" s="2">
        <v>1436509.3599999999</v>
      </c>
      <c r="AD13" s="2">
        <v>1174040.6099999999</v>
      </c>
      <c r="AE13" s="2">
        <v>791138.78999999992</v>
      </c>
      <c r="AF13" s="2">
        <v>917777.05999999994</v>
      </c>
      <c r="AG13" s="2">
        <v>1228639.53</v>
      </c>
      <c r="AH13" s="2">
        <v>926938.3</v>
      </c>
      <c r="AI13" s="2">
        <v>604835.6399999999</v>
      </c>
      <c r="AJ13" s="2">
        <v>705207.22</v>
      </c>
    </row>
    <row r="14" spans="1:36">
      <c r="A14" s="2" t="s">
        <v>26</v>
      </c>
      <c r="B14" s="2" t="s">
        <v>18</v>
      </c>
      <c r="C14" s="2">
        <f t="shared" si="4"/>
        <v>382767.35194444453</v>
      </c>
      <c r="D14" s="2">
        <f t="shared" si="0"/>
        <v>367289.42249999999</v>
      </c>
      <c r="E14" s="1">
        <f t="shared" si="1"/>
        <v>4.0436911261676869</v>
      </c>
      <c r="F14" s="2">
        <f t="shared" si="2"/>
        <v>489903.34</v>
      </c>
      <c r="G14" s="14">
        <v>27</v>
      </c>
      <c r="H14" s="1">
        <f t="shared" si="3"/>
        <v>100</v>
      </c>
      <c r="I14" s="1">
        <v>1989</v>
      </c>
      <c r="J14" s="2">
        <v>259307.33000000002</v>
      </c>
      <c r="K14" s="2">
        <v>264480.72000000003</v>
      </c>
      <c r="L14" s="2">
        <v>440214.06999999995</v>
      </c>
      <c r="M14" s="2">
        <v>311384.37</v>
      </c>
      <c r="N14" s="2">
        <v>190601.66</v>
      </c>
      <c r="O14" s="2">
        <v>574923.87</v>
      </c>
      <c r="P14" s="2">
        <v>745595.06</v>
      </c>
      <c r="Q14" s="2">
        <v>690056.59</v>
      </c>
      <c r="R14" s="2">
        <v>802967.73</v>
      </c>
      <c r="S14" s="2">
        <v>640485.16</v>
      </c>
      <c r="T14" s="2">
        <v>607709.19999999995</v>
      </c>
      <c r="U14" s="2">
        <v>698573.92</v>
      </c>
      <c r="V14" s="2">
        <v>715132.51</v>
      </c>
      <c r="W14" s="2">
        <v>549561.25</v>
      </c>
      <c r="X14" s="2">
        <v>471864.96</v>
      </c>
      <c r="Y14" s="2">
        <v>444334.23</v>
      </c>
      <c r="Z14" s="2">
        <v>475239.74</v>
      </c>
      <c r="AA14" s="2">
        <v>488787.93</v>
      </c>
      <c r="AB14" s="2">
        <v>329874.20999999996</v>
      </c>
      <c r="AC14" s="2">
        <v>447056.52</v>
      </c>
      <c r="AD14" s="2">
        <v>421019.69</v>
      </c>
      <c r="AE14" s="2">
        <v>488338.35</v>
      </c>
      <c r="AF14" s="2">
        <v>489903.34</v>
      </c>
      <c r="AG14" s="2">
        <v>499757.91000000003</v>
      </c>
      <c r="AH14" s="2">
        <v>584301.05000000005</v>
      </c>
      <c r="AI14" s="2">
        <v>496075.32999999996</v>
      </c>
      <c r="AJ14" s="2">
        <v>652077.97</v>
      </c>
    </row>
    <row r="15" spans="1:36">
      <c r="A15" s="2" t="s">
        <v>27</v>
      </c>
      <c r="B15" s="2" t="s">
        <v>16</v>
      </c>
      <c r="C15" s="2">
        <f t="shared" si="4"/>
        <v>309062.27805555554</v>
      </c>
      <c r="D15" s="2">
        <f t="shared" si="0"/>
        <v>276617.30100000009</v>
      </c>
      <c r="E15" s="1">
        <f t="shared" si="1"/>
        <v>10.497876757940446</v>
      </c>
      <c r="F15" s="2">
        <f t="shared" si="2"/>
        <v>378709.74</v>
      </c>
      <c r="G15" s="14">
        <v>27</v>
      </c>
      <c r="H15" s="1">
        <f t="shared" si="3"/>
        <v>100</v>
      </c>
      <c r="I15" s="1">
        <v>1992</v>
      </c>
      <c r="J15" s="2">
        <v>410898.71</v>
      </c>
      <c r="K15" s="2">
        <v>533788.88</v>
      </c>
      <c r="L15" s="2">
        <v>370638.69</v>
      </c>
      <c r="M15" s="2">
        <v>402874.18</v>
      </c>
      <c r="N15" s="2">
        <v>281035.87</v>
      </c>
      <c r="O15" s="2">
        <v>291621.34999999998</v>
      </c>
      <c r="P15" s="2">
        <v>419348.57999999996</v>
      </c>
      <c r="Q15" s="2">
        <v>345553.20999999996</v>
      </c>
      <c r="R15" s="2">
        <v>363917.07</v>
      </c>
      <c r="S15" s="2">
        <v>655805.56000000006</v>
      </c>
      <c r="T15" s="2">
        <v>594788.17000000004</v>
      </c>
      <c r="U15" s="2">
        <v>739910.66</v>
      </c>
      <c r="V15" s="2">
        <v>506090.31</v>
      </c>
      <c r="W15" s="2">
        <v>448548.71</v>
      </c>
      <c r="X15" s="2">
        <v>302549.28000000003</v>
      </c>
      <c r="Y15" s="2">
        <v>391932.36</v>
      </c>
      <c r="Z15" s="2">
        <v>378709.74</v>
      </c>
      <c r="AA15" s="2">
        <v>343206.01</v>
      </c>
      <c r="AB15" s="2">
        <v>301608.18000000005</v>
      </c>
      <c r="AC15" s="2">
        <v>237181.89</v>
      </c>
      <c r="AD15" s="2">
        <v>342885.1</v>
      </c>
      <c r="AE15" s="2">
        <v>325293.86</v>
      </c>
      <c r="AF15" s="2">
        <v>344491.65</v>
      </c>
      <c r="AG15" s="2">
        <v>397208.22</v>
      </c>
      <c r="AH15" s="2">
        <v>376214.87</v>
      </c>
      <c r="AI15" s="2">
        <v>443165.43000000005</v>
      </c>
      <c r="AJ15" s="2">
        <v>576975.47</v>
      </c>
    </row>
    <row r="16" spans="1:36">
      <c r="A16" s="2" t="s">
        <v>28</v>
      </c>
      <c r="B16" s="2" t="s">
        <v>18</v>
      </c>
      <c r="C16" s="2">
        <f t="shared" si="4"/>
        <v>113541.0838888889</v>
      </c>
      <c r="D16" s="2">
        <f t="shared" si="0"/>
        <v>158501.95275</v>
      </c>
      <c r="E16" s="1">
        <f t="shared" si="1"/>
        <v>-39.598766650060981</v>
      </c>
      <c r="F16" s="2">
        <f t="shared" si="2"/>
        <v>130181.52</v>
      </c>
      <c r="G16" s="14">
        <v>27</v>
      </c>
      <c r="H16" s="1">
        <f t="shared" si="3"/>
        <v>100</v>
      </c>
      <c r="I16" s="1">
        <v>2007</v>
      </c>
      <c r="J16" s="2">
        <v>7256.44</v>
      </c>
      <c r="K16" s="2">
        <v>9283.93</v>
      </c>
      <c r="L16" s="2">
        <v>13403.81</v>
      </c>
      <c r="M16" s="2">
        <v>1309.92</v>
      </c>
      <c r="N16" s="2">
        <v>2595.9</v>
      </c>
      <c r="O16" s="2">
        <v>118259.62</v>
      </c>
      <c r="P16" s="2">
        <v>93235</v>
      </c>
      <c r="Q16" s="2">
        <v>51609.55</v>
      </c>
      <c r="R16" s="2">
        <v>55994.43</v>
      </c>
      <c r="S16" s="2">
        <v>102926.74</v>
      </c>
      <c r="T16" s="2">
        <v>143202.26999999999</v>
      </c>
      <c r="U16" s="2">
        <v>294265.06</v>
      </c>
      <c r="V16" s="2">
        <v>230616.08</v>
      </c>
      <c r="W16" s="2">
        <v>214177.05</v>
      </c>
      <c r="X16" s="2">
        <v>197024.75</v>
      </c>
      <c r="Y16" s="2">
        <v>180059.58</v>
      </c>
      <c r="Z16" s="2">
        <v>258899.52</v>
      </c>
      <c r="AA16" s="2">
        <v>107631.37</v>
      </c>
      <c r="AB16" s="2">
        <v>122590.2</v>
      </c>
      <c r="AC16" s="2">
        <v>130181.52</v>
      </c>
      <c r="AD16" s="2">
        <v>158911.44</v>
      </c>
      <c r="AE16" s="2">
        <v>274633.96999999997</v>
      </c>
      <c r="AF16" s="2">
        <v>140483.16</v>
      </c>
      <c r="AG16" s="2">
        <v>115715.75</v>
      </c>
      <c r="AH16" s="2">
        <v>166077.06</v>
      </c>
      <c r="AI16" s="2">
        <v>439357.5</v>
      </c>
      <c r="AJ16" s="2">
        <v>457777.39999999997</v>
      </c>
    </row>
    <row r="17" spans="1:36">
      <c r="A17" s="2" t="s">
        <v>29</v>
      </c>
      <c r="B17" s="2" t="s">
        <v>18</v>
      </c>
      <c r="C17" s="2">
        <f t="shared" si="4"/>
        <v>357841.16583333333</v>
      </c>
      <c r="D17" s="2">
        <f t="shared" si="0"/>
        <v>356480.03250000009</v>
      </c>
      <c r="E17" s="1">
        <f t="shared" si="1"/>
        <v>0.38037360239520351</v>
      </c>
      <c r="F17" s="2">
        <f t="shared" si="2"/>
        <v>411834.88</v>
      </c>
      <c r="G17" s="14">
        <v>27</v>
      </c>
      <c r="H17" s="1">
        <f t="shared" si="3"/>
        <v>100</v>
      </c>
      <c r="I17" s="1">
        <v>1985</v>
      </c>
      <c r="J17" s="2">
        <v>499607.74</v>
      </c>
      <c r="K17" s="2">
        <v>256123.11</v>
      </c>
      <c r="L17" s="2">
        <v>273499.38</v>
      </c>
      <c r="M17" s="2">
        <v>535413.56999999995</v>
      </c>
      <c r="N17" s="2">
        <v>1467606.12</v>
      </c>
      <c r="O17" s="2">
        <v>392632.72</v>
      </c>
      <c r="P17" s="2">
        <v>411834.88</v>
      </c>
      <c r="Q17" s="2">
        <v>532047.38</v>
      </c>
      <c r="R17" s="2">
        <v>607938.67999999993</v>
      </c>
      <c r="S17" s="2">
        <v>403810.5</v>
      </c>
      <c r="T17" s="2">
        <v>351041.65</v>
      </c>
      <c r="U17" s="2">
        <v>748674.29</v>
      </c>
      <c r="V17" s="2">
        <v>411060.31</v>
      </c>
      <c r="W17" s="2">
        <v>392776.57</v>
      </c>
      <c r="X17" s="2">
        <v>295977.88</v>
      </c>
      <c r="Y17" s="2">
        <v>296507.67000000004</v>
      </c>
      <c r="Z17" s="2">
        <v>252662.41999999998</v>
      </c>
      <c r="AA17" s="2">
        <v>232128.44</v>
      </c>
      <c r="AB17" s="2">
        <v>308213.56</v>
      </c>
      <c r="AC17" s="2">
        <v>655015.18999999994</v>
      </c>
      <c r="AD17" s="2">
        <v>620080.35</v>
      </c>
      <c r="AE17" s="2">
        <v>652172.75</v>
      </c>
      <c r="AF17" s="2">
        <v>462892.47000000003</v>
      </c>
      <c r="AG17" s="2">
        <v>545425.14</v>
      </c>
      <c r="AH17" s="2">
        <v>452101.67</v>
      </c>
      <c r="AI17" s="2">
        <v>369746.17</v>
      </c>
      <c r="AJ17" s="2">
        <v>455291.36</v>
      </c>
    </row>
    <row r="18" spans="1:36">
      <c r="A18" s="8" t="s">
        <v>30</v>
      </c>
      <c r="B18" s="2" t="s">
        <v>31</v>
      </c>
      <c r="C18" s="2">
        <f t="shared" si="4"/>
        <v>173901.66666666666</v>
      </c>
      <c r="D18" s="2">
        <f t="shared" si="0"/>
        <v>207152.25</v>
      </c>
      <c r="E18" s="1">
        <f t="shared" si="1"/>
        <v>-19.120336205326772</v>
      </c>
      <c r="F18" s="2">
        <f t="shared" si="2"/>
        <v>227650</v>
      </c>
      <c r="G18" s="14">
        <v>22</v>
      </c>
      <c r="H18" s="1">
        <f t="shared" si="3"/>
        <v>81.481481481481481</v>
      </c>
      <c r="I18" s="1">
        <v>1997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2">
        <v>74420</v>
      </c>
      <c r="P18" s="2">
        <v>80356</v>
      </c>
      <c r="Q18" s="2">
        <v>88506</v>
      </c>
      <c r="R18" s="2">
        <v>107298</v>
      </c>
      <c r="S18" s="2">
        <v>210051</v>
      </c>
      <c r="T18" s="2">
        <v>298679</v>
      </c>
      <c r="U18" s="2">
        <v>283820</v>
      </c>
      <c r="V18" s="2">
        <v>363358</v>
      </c>
      <c r="W18" s="2">
        <v>425873</v>
      </c>
      <c r="X18" s="2">
        <v>508478</v>
      </c>
      <c r="Y18" s="2">
        <v>469172</v>
      </c>
      <c r="Z18" s="2">
        <v>588419</v>
      </c>
      <c r="AA18" s="2">
        <v>443900</v>
      </c>
      <c r="AB18" s="2">
        <v>293900</v>
      </c>
      <c r="AC18" s="2">
        <v>212137</v>
      </c>
      <c r="AD18" s="2">
        <v>227650</v>
      </c>
      <c r="AE18" s="2">
        <v>210076</v>
      </c>
      <c r="AF18" s="2">
        <v>200419</v>
      </c>
      <c r="AG18" s="2">
        <v>264031</v>
      </c>
      <c r="AH18" s="2">
        <v>291840</v>
      </c>
      <c r="AI18" s="2">
        <v>248096</v>
      </c>
      <c r="AJ18" s="2">
        <v>369981</v>
      </c>
    </row>
    <row r="19" spans="1:36">
      <c r="A19" s="2" t="s">
        <v>32</v>
      </c>
      <c r="B19" s="2" t="s">
        <v>16</v>
      </c>
      <c r="C19" s="2">
        <f t="shared" si="4"/>
        <v>411255.56249999988</v>
      </c>
      <c r="D19" s="2">
        <f t="shared" si="0"/>
        <v>349841.78175000008</v>
      </c>
      <c r="E19" s="1">
        <f t="shared" si="1"/>
        <v>14.933240143104404</v>
      </c>
      <c r="F19" s="2">
        <f t="shared" si="2"/>
        <v>480429.24</v>
      </c>
      <c r="G19" s="14">
        <v>27</v>
      </c>
      <c r="H19" s="1">
        <f t="shared" si="3"/>
        <v>100</v>
      </c>
      <c r="I19" s="1">
        <v>1986</v>
      </c>
      <c r="J19" s="2">
        <v>412.39</v>
      </c>
      <c r="K19" s="2">
        <v>17.989999999999998</v>
      </c>
      <c r="L19" s="2">
        <v>3198.77</v>
      </c>
      <c r="M19" s="2">
        <v>726.5</v>
      </c>
      <c r="N19" s="2">
        <v>44938.87</v>
      </c>
      <c r="O19" s="2">
        <v>1318191.92</v>
      </c>
      <c r="P19" s="2">
        <v>370559.47</v>
      </c>
      <c r="Q19" s="2">
        <v>663173.02</v>
      </c>
      <c r="R19" s="2">
        <v>993316.09</v>
      </c>
      <c r="S19" s="2">
        <v>1008945.97</v>
      </c>
      <c r="T19" s="2">
        <v>1067017.3999999999</v>
      </c>
      <c r="U19" s="2">
        <v>1053350.32</v>
      </c>
      <c r="V19" s="2">
        <v>1144283</v>
      </c>
      <c r="W19" s="2">
        <v>913054.27</v>
      </c>
      <c r="X19" s="2">
        <v>751861</v>
      </c>
      <c r="Y19" s="2">
        <v>388715.61</v>
      </c>
      <c r="Z19" s="2">
        <v>418880.57</v>
      </c>
      <c r="AA19" s="2">
        <v>409251.2</v>
      </c>
      <c r="AB19" s="2">
        <v>553751.68000000005</v>
      </c>
      <c r="AC19" s="2">
        <v>792367.43</v>
      </c>
      <c r="AD19" s="2">
        <v>492988.31</v>
      </c>
      <c r="AE19" s="2">
        <v>455291.12</v>
      </c>
      <c r="AF19" s="2">
        <v>322214.53999999998</v>
      </c>
      <c r="AG19" s="2">
        <v>276625.02</v>
      </c>
      <c r="AH19" s="2">
        <v>544383.23</v>
      </c>
      <c r="AI19" s="2">
        <v>480429.24</v>
      </c>
      <c r="AJ19" s="2">
        <v>337255.32</v>
      </c>
    </row>
    <row r="20" spans="1:36">
      <c r="A20" s="2" t="s">
        <v>33</v>
      </c>
      <c r="B20" s="2" t="s">
        <v>18</v>
      </c>
      <c r="C20" s="2">
        <f t="shared" si="4"/>
        <v>352603.32861111092</v>
      </c>
      <c r="D20" s="2">
        <f t="shared" si="0"/>
        <v>137961.21974999999</v>
      </c>
      <c r="E20" s="1">
        <f t="shared" si="1"/>
        <v>60.873534491740841</v>
      </c>
      <c r="F20" s="2">
        <f t="shared" si="2"/>
        <v>463455.9</v>
      </c>
      <c r="G20" s="14">
        <v>27</v>
      </c>
      <c r="H20" s="1">
        <f t="shared" si="3"/>
        <v>100</v>
      </c>
      <c r="I20" s="1">
        <v>1988</v>
      </c>
      <c r="J20" s="2">
        <v>386961.07</v>
      </c>
      <c r="K20" s="2">
        <v>668915.94000000006</v>
      </c>
      <c r="L20" s="2">
        <v>328217.82</v>
      </c>
      <c r="M20" s="2">
        <v>513437.83999999997</v>
      </c>
      <c r="N20" s="2">
        <v>505762.93000000005</v>
      </c>
      <c r="O20" s="2">
        <v>924384.59</v>
      </c>
      <c r="P20" s="2">
        <v>872558.99</v>
      </c>
      <c r="Q20" s="2">
        <v>1013685.55</v>
      </c>
      <c r="R20" s="2">
        <v>972569.98</v>
      </c>
      <c r="S20" s="2">
        <v>937554.14</v>
      </c>
      <c r="T20" s="2">
        <v>756142.1</v>
      </c>
      <c r="U20" s="2">
        <v>525990.41999999993</v>
      </c>
      <c r="V20" s="2">
        <v>463455.9</v>
      </c>
      <c r="W20" s="2">
        <v>470146.03</v>
      </c>
      <c r="X20" s="2">
        <v>501868.3</v>
      </c>
      <c r="Y20" s="2">
        <v>560024.43999999994</v>
      </c>
      <c r="Z20" s="2">
        <v>452560.86</v>
      </c>
      <c r="AA20" s="2">
        <v>379992.67000000004</v>
      </c>
      <c r="AB20" s="2">
        <v>183028.44</v>
      </c>
      <c r="AC20" s="2">
        <v>40427.17</v>
      </c>
      <c r="AD20" s="2">
        <v>137066.25</v>
      </c>
      <c r="AE20" s="2">
        <v>120578.09</v>
      </c>
      <c r="AF20" s="2">
        <v>153840.59</v>
      </c>
      <c r="AG20" s="2">
        <v>157978.13</v>
      </c>
      <c r="AH20" s="2">
        <v>137341.20000000001</v>
      </c>
      <c r="AI20" s="2">
        <v>195025.19</v>
      </c>
      <c r="AJ20" s="2">
        <v>334205.2</v>
      </c>
    </row>
    <row r="21" spans="1:36">
      <c r="A21" s="2" t="s">
        <v>34</v>
      </c>
      <c r="B21" s="2" t="s">
        <v>18</v>
      </c>
      <c r="C21" s="2">
        <f t="shared" si="4"/>
        <v>71174.75027777777</v>
      </c>
      <c r="D21" s="2">
        <f t="shared" si="0"/>
        <v>161642.7255</v>
      </c>
      <c r="E21" s="1">
        <f t="shared" si="1"/>
        <v>-127.10683896908338</v>
      </c>
      <c r="F21" s="2">
        <f t="shared" si="2"/>
        <v>50887.270000000004</v>
      </c>
      <c r="G21" s="14">
        <v>27</v>
      </c>
      <c r="H21" s="1">
        <f t="shared" si="3"/>
        <v>100</v>
      </c>
      <c r="I21" s="1">
        <v>1999</v>
      </c>
      <c r="J21" s="2">
        <v>15878.07</v>
      </c>
      <c r="K21" s="2">
        <v>5265.62</v>
      </c>
      <c r="L21" s="2">
        <v>8793.48</v>
      </c>
      <c r="M21" s="2">
        <v>19682.810000000001</v>
      </c>
      <c r="N21" s="2">
        <v>9065.2900000000009</v>
      </c>
      <c r="O21" s="2">
        <v>4910.2299999999996</v>
      </c>
      <c r="P21" s="2">
        <v>13753.150000000001</v>
      </c>
      <c r="Q21" s="2">
        <v>13922.44</v>
      </c>
      <c r="R21" s="2">
        <v>3818</v>
      </c>
      <c r="S21" s="2">
        <v>2767.42</v>
      </c>
      <c r="T21" s="2">
        <v>19987.63</v>
      </c>
      <c r="U21" s="2">
        <v>24625.93</v>
      </c>
      <c r="V21" s="2">
        <v>49821.65</v>
      </c>
      <c r="W21" s="2">
        <v>55043.31</v>
      </c>
      <c r="X21" s="2">
        <v>56135.82</v>
      </c>
      <c r="Y21" s="2">
        <v>52696.55</v>
      </c>
      <c r="Z21" s="2">
        <v>50887.270000000004</v>
      </c>
      <c r="AA21" s="2">
        <v>73796.03</v>
      </c>
      <c r="AB21" s="2">
        <v>357450.33</v>
      </c>
      <c r="AC21" s="2">
        <v>155031.75</v>
      </c>
      <c r="AD21" s="2">
        <v>173906.73</v>
      </c>
      <c r="AE21" s="2">
        <v>135545.66999999998</v>
      </c>
      <c r="AF21" s="2">
        <v>204564.72</v>
      </c>
      <c r="AG21" s="2">
        <v>288089.19</v>
      </c>
      <c r="AH21" s="2">
        <v>157574.34</v>
      </c>
      <c r="AI21" s="2">
        <v>276247.31</v>
      </c>
      <c r="AJ21" s="2">
        <v>333030.27</v>
      </c>
    </row>
    <row r="22" spans="1:36">
      <c r="A22" s="8" t="s">
        <v>35</v>
      </c>
      <c r="B22" s="2" t="s">
        <v>36</v>
      </c>
      <c r="C22" s="2">
        <f t="shared" si="4"/>
        <v>226751.25638888893</v>
      </c>
      <c r="D22" s="2">
        <f t="shared" si="0"/>
        <v>195964.47375</v>
      </c>
      <c r="E22" s="1">
        <f t="shared" si="1"/>
        <v>13.577337179595672</v>
      </c>
      <c r="F22" s="2">
        <f t="shared" si="2"/>
        <v>256709.08</v>
      </c>
      <c r="G22" s="14">
        <v>27</v>
      </c>
      <c r="H22" s="1">
        <f t="shared" si="3"/>
        <v>100</v>
      </c>
      <c r="I22" s="1">
        <v>1987</v>
      </c>
      <c r="J22" s="2">
        <v>99472.31</v>
      </c>
      <c r="K22" s="2">
        <v>338975.74</v>
      </c>
      <c r="L22" s="2">
        <v>702960.7</v>
      </c>
      <c r="M22" s="2">
        <v>562424.37</v>
      </c>
      <c r="N22" s="2">
        <v>314967.58</v>
      </c>
      <c r="O22" s="2">
        <v>575086.06000000006</v>
      </c>
      <c r="P22" s="2">
        <v>788918.42</v>
      </c>
      <c r="Q22" s="2">
        <v>450455.78</v>
      </c>
      <c r="R22" s="2">
        <v>265226.34999999998</v>
      </c>
      <c r="S22" s="2">
        <v>131107.39000000001</v>
      </c>
      <c r="T22" s="2">
        <v>211804.82</v>
      </c>
      <c r="U22" s="2">
        <v>119965.12</v>
      </c>
      <c r="V22" s="2">
        <v>208532.29</v>
      </c>
      <c r="W22" s="2">
        <v>256709.08</v>
      </c>
      <c r="X22" s="2">
        <v>150194.59</v>
      </c>
      <c r="Y22" s="2">
        <v>106575.25</v>
      </c>
      <c r="Z22" s="2">
        <v>266809.73</v>
      </c>
      <c r="AA22" s="2">
        <v>223428.46</v>
      </c>
      <c r="AB22" s="2">
        <v>265747.24</v>
      </c>
      <c r="AC22" s="2">
        <v>208954.09</v>
      </c>
      <c r="AD22" s="2">
        <v>201214.33</v>
      </c>
      <c r="AE22" s="2">
        <v>192719.75</v>
      </c>
      <c r="AF22" s="2">
        <v>189291.07</v>
      </c>
      <c r="AG22" s="2">
        <v>439703.74</v>
      </c>
      <c r="AH22" s="2">
        <v>359738.27</v>
      </c>
      <c r="AI22" s="2">
        <v>224168.24</v>
      </c>
      <c r="AJ22" s="2">
        <v>307894.46000000002</v>
      </c>
    </row>
    <row r="23" spans="1:36">
      <c r="A23" s="8" t="s">
        <v>37</v>
      </c>
      <c r="B23" s="2" t="s">
        <v>38</v>
      </c>
      <c r="C23" s="2">
        <f t="shared" si="4"/>
        <v>432434.61416666664</v>
      </c>
      <c r="D23" s="2">
        <f t="shared" si="0"/>
        <v>195938.92425000004</v>
      </c>
      <c r="E23" s="1">
        <f t="shared" si="1"/>
        <v>54.689352371204421</v>
      </c>
      <c r="F23" s="2">
        <f t="shared" si="2"/>
        <v>291161</v>
      </c>
      <c r="G23" s="14">
        <v>26</v>
      </c>
      <c r="H23" s="1">
        <f t="shared" si="3"/>
        <v>96.296296296296291</v>
      </c>
      <c r="I23" s="1">
        <v>1991</v>
      </c>
      <c r="J23" s="2">
        <v>0</v>
      </c>
      <c r="K23" s="2">
        <v>9355.33</v>
      </c>
      <c r="L23" s="2">
        <v>2689.6800000000003</v>
      </c>
      <c r="M23" s="2">
        <v>42479.09</v>
      </c>
      <c r="N23" s="2">
        <v>48403.6</v>
      </c>
      <c r="O23" s="2">
        <v>650337.96</v>
      </c>
      <c r="P23" s="2">
        <v>1509211.83</v>
      </c>
      <c r="Q23" s="2">
        <v>1284892.1399999999</v>
      </c>
      <c r="R23" s="2">
        <v>1133515.8500000001</v>
      </c>
      <c r="S23" s="2">
        <v>1883963.68</v>
      </c>
      <c r="T23" s="2">
        <v>2390436.14</v>
      </c>
      <c r="U23" s="2">
        <v>408601.82</v>
      </c>
      <c r="V23" s="2">
        <v>799861</v>
      </c>
      <c r="W23" s="2">
        <v>733755</v>
      </c>
      <c r="X23" s="2">
        <v>892040</v>
      </c>
      <c r="Y23" s="2">
        <v>644950</v>
      </c>
      <c r="Z23" s="2">
        <v>520634</v>
      </c>
      <c r="AA23" s="2">
        <v>282078</v>
      </c>
      <c r="AB23" s="2">
        <v>291161</v>
      </c>
      <c r="AC23" s="2">
        <v>281474</v>
      </c>
      <c r="AD23" s="2">
        <v>276338.96000000002</v>
      </c>
      <c r="AE23" s="2">
        <v>289189</v>
      </c>
      <c r="AF23" s="2">
        <v>322502</v>
      </c>
      <c r="AG23" s="2">
        <v>247439.03</v>
      </c>
      <c r="AH23" s="2">
        <v>229548</v>
      </c>
      <c r="AI23" s="2">
        <v>185936</v>
      </c>
      <c r="AJ23" s="2">
        <v>206853</v>
      </c>
    </row>
    <row r="24" spans="1:36">
      <c r="A24" s="8" t="s">
        <v>39</v>
      </c>
      <c r="B24" s="2" t="s">
        <v>40</v>
      </c>
      <c r="C24" s="2">
        <f t="shared" si="4"/>
        <v>181694.47555555552</v>
      </c>
      <c r="D24" s="2">
        <f t="shared" si="0"/>
        <v>160913.217</v>
      </c>
      <c r="E24" s="1">
        <f t="shared" si="1"/>
        <v>11.437474085006709</v>
      </c>
      <c r="F24" s="2">
        <f t="shared" si="2"/>
        <v>250758</v>
      </c>
      <c r="G24" s="14">
        <v>27</v>
      </c>
      <c r="H24" s="1">
        <f t="shared" si="3"/>
        <v>100</v>
      </c>
      <c r="I24" s="1">
        <v>1990</v>
      </c>
      <c r="J24" s="2">
        <v>49397.27</v>
      </c>
      <c r="K24" s="2">
        <v>35747.81</v>
      </c>
      <c r="L24" s="2">
        <v>83000.06</v>
      </c>
      <c r="M24" s="2">
        <v>4713.17</v>
      </c>
      <c r="N24" s="2">
        <v>10028.02</v>
      </c>
      <c r="O24" s="2">
        <v>245034.38</v>
      </c>
      <c r="P24" s="2">
        <v>392281.16</v>
      </c>
      <c r="Q24" s="2">
        <v>390504.83</v>
      </c>
      <c r="R24" s="2">
        <v>383312.96</v>
      </c>
      <c r="S24" s="2">
        <v>455381</v>
      </c>
      <c r="T24" s="2">
        <v>413404</v>
      </c>
      <c r="U24" s="2">
        <v>296102</v>
      </c>
      <c r="V24" s="2">
        <v>276466.71999999997</v>
      </c>
      <c r="W24" s="2">
        <v>339842.57</v>
      </c>
      <c r="X24" s="2">
        <v>344691.06</v>
      </c>
      <c r="Y24" s="2">
        <v>281999</v>
      </c>
      <c r="Z24" s="2">
        <v>393585.55</v>
      </c>
      <c r="AA24" s="2">
        <v>273102</v>
      </c>
      <c r="AB24" s="2">
        <v>260850</v>
      </c>
      <c r="AC24" s="2">
        <v>243374.04</v>
      </c>
      <c r="AD24" s="2">
        <v>248011.6</v>
      </c>
      <c r="AE24" s="2">
        <v>250758</v>
      </c>
      <c r="AF24" s="2">
        <v>186795</v>
      </c>
      <c r="AG24" s="2">
        <v>169971</v>
      </c>
      <c r="AH24" s="2">
        <v>162691</v>
      </c>
      <c r="AI24" s="2">
        <v>177861</v>
      </c>
      <c r="AJ24" s="2">
        <v>172095.92</v>
      </c>
    </row>
    <row r="25" spans="1:36">
      <c r="A25" s="2" t="s">
        <v>41</v>
      </c>
      <c r="B25" s="2" t="s">
        <v>18</v>
      </c>
      <c r="C25" s="2">
        <f t="shared" si="4"/>
        <v>225359.25222222228</v>
      </c>
      <c r="D25" s="2">
        <f t="shared" si="0"/>
        <v>163564.49174999999</v>
      </c>
      <c r="E25" s="1">
        <f t="shared" si="1"/>
        <v>27.420556228722177</v>
      </c>
      <c r="F25" s="2">
        <f t="shared" si="2"/>
        <v>262562.70999999996</v>
      </c>
      <c r="G25" s="14">
        <v>27</v>
      </c>
      <c r="H25" s="1">
        <f t="shared" si="3"/>
        <v>100</v>
      </c>
      <c r="I25" s="1">
        <v>1987</v>
      </c>
      <c r="J25" s="2">
        <v>349828.31</v>
      </c>
      <c r="K25" s="2">
        <v>50574.19</v>
      </c>
      <c r="L25" s="2">
        <v>522253.6</v>
      </c>
      <c r="M25" s="2">
        <v>94853.63</v>
      </c>
      <c r="N25" s="2">
        <v>125203.95999999999</v>
      </c>
      <c r="O25" s="2">
        <v>617506.27</v>
      </c>
      <c r="P25" s="2">
        <v>716250.29</v>
      </c>
      <c r="Q25" s="2">
        <v>442491.2</v>
      </c>
      <c r="R25" s="2">
        <v>686835.92999999993</v>
      </c>
      <c r="S25" s="2">
        <v>305005.57</v>
      </c>
      <c r="T25" s="2">
        <v>221329.31</v>
      </c>
      <c r="U25" s="2">
        <v>335094.11</v>
      </c>
      <c r="V25" s="2">
        <v>296123</v>
      </c>
      <c r="W25" s="2">
        <v>255835.9</v>
      </c>
      <c r="X25" s="2">
        <v>281207.21000000002</v>
      </c>
      <c r="Y25" s="2">
        <v>369118</v>
      </c>
      <c r="Z25" s="2">
        <v>262562.70999999996</v>
      </c>
      <c r="AA25" s="2">
        <v>287994.87</v>
      </c>
      <c r="AB25" s="2">
        <v>181583.86</v>
      </c>
      <c r="AC25" s="2">
        <v>198597.97</v>
      </c>
      <c r="AD25" s="2">
        <v>255863.13</v>
      </c>
      <c r="AE25" s="2">
        <v>214632.76</v>
      </c>
      <c r="AF25" s="2">
        <v>207304.44</v>
      </c>
      <c r="AG25" s="2">
        <v>258536.82</v>
      </c>
      <c r="AH25" s="2">
        <v>270877.56</v>
      </c>
      <c r="AI25" s="2">
        <v>136607.03</v>
      </c>
      <c r="AJ25" s="2">
        <v>168861.45</v>
      </c>
    </row>
    <row r="26" spans="1:36">
      <c r="A26" s="2" t="s">
        <v>42</v>
      </c>
      <c r="B26" s="2" t="s">
        <v>16</v>
      </c>
      <c r="C26" s="2">
        <f t="shared" si="4"/>
        <v>262186.00555555552</v>
      </c>
      <c r="D26" s="2">
        <f t="shared" si="0"/>
        <v>254326.15275000007</v>
      </c>
      <c r="E26" s="1">
        <f t="shared" si="1"/>
        <v>2.9978155351583009</v>
      </c>
      <c r="F26" s="2">
        <f t="shared" si="2"/>
        <v>344328.8</v>
      </c>
      <c r="G26" s="14">
        <v>27</v>
      </c>
      <c r="H26" s="1">
        <f t="shared" si="3"/>
        <v>100</v>
      </c>
      <c r="I26" s="1">
        <v>1997</v>
      </c>
      <c r="J26" s="2">
        <v>153804.25</v>
      </c>
      <c r="K26" s="2">
        <v>21706.21</v>
      </c>
      <c r="L26" s="2">
        <v>73591.33</v>
      </c>
      <c r="M26" s="2">
        <v>4242.1400000000003</v>
      </c>
      <c r="N26" s="2">
        <v>4327.49</v>
      </c>
      <c r="O26" s="2">
        <v>479240.61</v>
      </c>
      <c r="P26" s="2">
        <v>403100.66</v>
      </c>
      <c r="Q26" s="2">
        <v>342662.34</v>
      </c>
      <c r="R26" s="2">
        <v>525078.74</v>
      </c>
      <c r="S26" s="2">
        <v>607738.11</v>
      </c>
      <c r="T26" s="2">
        <v>502264.15</v>
      </c>
      <c r="U26" s="2">
        <v>577938.54</v>
      </c>
      <c r="V26" s="2">
        <v>558696.54</v>
      </c>
      <c r="W26" s="2">
        <v>322840.36</v>
      </c>
      <c r="X26" s="2">
        <v>408706.95</v>
      </c>
      <c r="Y26" s="2">
        <v>344186.06</v>
      </c>
      <c r="Z26" s="2">
        <v>717556.35</v>
      </c>
      <c r="AA26" s="2">
        <v>344328.8</v>
      </c>
      <c r="AB26" s="2">
        <v>477251.95</v>
      </c>
      <c r="AC26" s="2">
        <v>400871.39</v>
      </c>
      <c r="AD26" s="2">
        <v>377958.86</v>
      </c>
      <c r="AE26" s="2">
        <v>322434.57</v>
      </c>
      <c r="AF26" s="2">
        <v>306155.94</v>
      </c>
      <c r="AG26" s="2">
        <v>289881.78999999998</v>
      </c>
      <c r="AH26" s="2">
        <v>292528.58</v>
      </c>
      <c r="AI26" s="2">
        <v>419727.85</v>
      </c>
      <c r="AJ26" s="2">
        <v>159875.64000000001</v>
      </c>
    </row>
    <row r="27" spans="1:36">
      <c r="A27" s="2" t="s">
        <v>43</v>
      </c>
      <c r="B27" s="2" t="s">
        <v>18</v>
      </c>
      <c r="C27" s="2">
        <f t="shared" si="4"/>
        <v>20641.28027777778</v>
      </c>
      <c r="D27" s="2">
        <f t="shared" si="0"/>
        <v>31827.529499999997</v>
      </c>
      <c r="E27" s="1">
        <f t="shared" si="1"/>
        <v>-54.19358233445061</v>
      </c>
      <c r="F27" s="2">
        <f t="shared" si="2"/>
        <v>23196</v>
      </c>
      <c r="G27" s="14">
        <v>27</v>
      </c>
      <c r="H27" s="1">
        <f t="shared" si="3"/>
        <v>100</v>
      </c>
      <c r="I27" s="1">
        <v>2007</v>
      </c>
      <c r="J27" s="2">
        <v>5083.18</v>
      </c>
      <c r="K27" s="2">
        <v>4118.62</v>
      </c>
      <c r="L27" s="2">
        <v>9499.98</v>
      </c>
      <c r="M27" s="2">
        <v>2825.75</v>
      </c>
      <c r="N27" s="2">
        <v>7881.1900000000005</v>
      </c>
      <c r="O27" s="2">
        <v>5501.92</v>
      </c>
      <c r="P27" s="2">
        <v>13722.57</v>
      </c>
      <c r="Q27" s="2">
        <v>9614.68</v>
      </c>
      <c r="R27" s="2">
        <v>12694.88</v>
      </c>
      <c r="S27" s="2">
        <v>32845.160000000003</v>
      </c>
      <c r="T27" s="2">
        <v>19180.61</v>
      </c>
      <c r="U27" s="2">
        <v>23196</v>
      </c>
      <c r="V27" s="2">
        <v>45032.83</v>
      </c>
      <c r="W27" s="2">
        <v>30269.27</v>
      </c>
      <c r="X27" s="2">
        <v>37120.800000000003</v>
      </c>
      <c r="Y27" s="2">
        <v>30803.85</v>
      </c>
      <c r="Z27" s="2">
        <v>29327.74</v>
      </c>
      <c r="AA27" s="2">
        <v>27749.38</v>
      </c>
      <c r="AB27" s="2">
        <v>25828.69</v>
      </c>
      <c r="AC27" s="2">
        <v>24312.15</v>
      </c>
      <c r="AD27" s="2">
        <v>19074.400000000001</v>
      </c>
      <c r="AE27" s="2">
        <v>19520.78</v>
      </c>
      <c r="AF27" s="2">
        <v>25123.39</v>
      </c>
      <c r="AG27" s="2">
        <v>27723.95</v>
      </c>
      <c r="AH27" s="2">
        <v>15409.66</v>
      </c>
      <c r="AI27" s="2">
        <v>92519.66</v>
      </c>
      <c r="AJ27" s="2">
        <v>147105</v>
      </c>
    </row>
    <row r="28" spans="1:36">
      <c r="A28" s="2" t="s">
        <v>44</v>
      </c>
      <c r="B28" s="2" t="s">
        <v>18</v>
      </c>
      <c r="C28" s="2">
        <f t="shared" si="4"/>
        <v>88050.32083333336</v>
      </c>
      <c r="D28" s="2">
        <f t="shared" si="0"/>
        <v>74640.174749999991</v>
      </c>
      <c r="E28" s="1">
        <f t="shared" si="1"/>
        <v>15.230093378895068</v>
      </c>
      <c r="F28" s="2">
        <f t="shared" si="2"/>
        <v>98338.23</v>
      </c>
      <c r="G28" s="14">
        <v>27</v>
      </c>
      <c r="H28" s="1">
        <f t="shared" si="3"/>
        <v>100</v>
      </c>
      <c r="I28" s="1">
        <v>1993</v>
      </c>
      <c r="J28" s="2">
        <v>81917.440000000002</v>
      </c>
      <c r="K28" s="2">
        <v>97346.31</v>
      </c>
      <c r="L28" s="2">
        <v>82975.399999999994</v>
      </c>
      <c r="M28" s="2">
        <v>87468.43</v>
      </c>
      <c r="N28" s="2">
        <v>104577.95</v>
      </c>
      <c r="O28" s="2">
        <v>79936.25</v>
      </c>
      <c r="P28" s="2">
        <v>70269.960000000006</v>
      </c>
      <c r="Q28" s="2">
        <v>69818.5</v>
      </c>
      <c r="R28" s="2">
        <v>85372.12</v>
      </c>
      <c r="S28" s="2">
        <v>115671.74</v>
      </c>
      <c r="T28" s="2">
        <v>159623.51</v>
      </c>
      <c r="U28" s="2">
        <v>170318.2</v>
      </c>
      <c r="V28" s="2">
        <v>241354.97</v>
      </c>
      <c r="W28" s="2">
        <v>189961.08</v>
      </c>
      <c r="X28" s="2">
        <v>181907.69</v>
      </c>
      <c r="Y28" s="2">
        <v>163678.98000000001</v>
      </c>
      <c r="Z28" s="2">
        <v>192410.69</v>
      </c>
      <c r="AA28" s="2">
        <v>134725.29</v>
      </c>
      <c r="AB28" s="2">
        <v>74481.7</v>
      </c>
      <c r="AC28" s="2">
        <v>62473.87</v>
      </c>
      <c r="AD28" s="2">
        <v>64002.39</v>
      </c>
      <c r="AE28" s="2">
        <v>98338.23</v>
      </c>
      <c r="AF28" s="2">
        <v>81679.600000000006</v>
      </c>
      <c r="AG28" s="2">
        <v>149472.89000000001</v>
      </c>
      <c r="AH28" s="2">
        <v>114219.89</v>
      </c>
      <c r="AI28" s="2">
        <v>82523.12</v>
      </c>
      <c r="AJ28" s="2">
        <v>133285.35</v>
      </c>
    </row>
    <row r="29" spans="1:36">
      <c r="A29" s="2" t="s">
        <v>45</v>
      </c>
      <c r="B29" s="2" t="s">
        <v>18</v>
      </c>
      <c r="C29" s="2">
        <f t="shared" si="4"/>
        <v>37687.421111111114</v>
      </c>
      <c r="D29" s="2">
        <f t="shared" si="0"/>
        <v>69387.106499999994</v>
      </c>
      <c r="E29" s="1">
        <f t="shared" si="1"/>
        <v>-84.112110763511723</v>
      </c>
      <c r="F29" s="2">
        <f t="shared" si="2"/>
        <v>34212.480000000003</v>
      </c>
      <c r="G29" s="14">
        <v>27</v>
      </c>
      <c r="H29" s="1">
        <f t="shared" si="3"/>
        <v>100</v>
      </c>
      <c r="I29" s="1">
        <v>2003</v>
      </c>
      <c r="J29" s="2">
        <v>1812.84</v>
      </c>
      <c r="K29" s="2">
        <v>41556.6</v>
      </c>
      <c r="L29" s="2">
        <v>6418.83</v>
      </c>
      <c r="M29" s="2">
        <v>88958.43</v>
      </c>
      <c r="N29" s="2">
        <v>28702.53</v>
      </c>
      <c r="O29" s="2">
        <v>7053.49</v>
      </c>
      <c r="P29" s="2">
        <v>11446.71</v>
      </c>
      <c r="Q29" s="2">
        <v>52510.34</v>
      </c>
      <c r="R29" s="2">
        <v>21380.98</v>
      </c>
      <c r="S29" s="2">
        <v>17177.61</v>
      </c>
      <c r="T29" s="2">
        <v>32167.8</v>
      </c>
      <c r="U29" s="2">
        <v>34212.480000000003</v>
      </c>
      <c r="V29" s="2">
        <v>17169.34</v>
      </c>
      <c r="W29" s="2">
        <v>16841.599999999999</v>
      </c>
      <c r="X29" s="2">
        <v>307.02999999999997</v>
      </c>
      <c r="Y29" s="2">
        <v>28121.14</v>
      </c>
      <c r="Z29" s="2">
        <v>25747.99</v>
      </c>
      <c r="AA29" s="2">
        <v>40764.46</v>
      </c>
      <c r="AB29" s="2">
        <v>53821.68</v>
      </c>
      <c r="AC29" s="2">
        <v>145454.93</v>
      </c>
      <c r="AD29" s="2">
        <v>41330.410000000003</v>
      </c>
      <c r="AE29" s="2">
        <v>86594.86</v>
      </c>
      <c r="AF29" s="2">
        <v>145821.81</v>
      </c>
      <c r="AG29" s="2">
        <v>89596.32</v>
      </c>
      <c r="AH29" s="2">
        <v>64377.71</v>
      </c>
      <c r="AI29" s="2">
        <v>127467.22</v>
      </c>
      <c r="AJ29" s="2">
        <v>129932.02</v>
      </c>
    </row>
    <row r="30" spans="1:36">
      <c r="A30" s="2" t="s">
        <v>46</v>
      </c>
      <c r="B30" s="2" t="s">
        <v>18</v>
      </c>
      <c r="C30" s="2">
        <f t="shared" si="4"/>
        <v>89637.94611111113</v>
      </c>
      <c r="D30" s="2">
        <f t="shared" si="0"/>
        <v>94357.358999999997</v>
      </c>
      <c r="E30" s="1">
        <f t="shared" si="1"/>
        <v>-5.26497213918634</v>
      </c>
      <c r="F30" s="2">
        <f t="shared" si="2"/>
        <v>115061.77</v>
      </c>
      <c r="G30" s="14">
        <v>27</v>
      </c>
      <c r="H30" s="1">
        <f t="shared" si="3"/>
        <v>100</v>
      </c>
      <c r="I30" s="1">
        <v>1989</v>
      </c>
      <c r="J30" s="2">
        <v>30187.129999999997</v>
      </c>
      <c r="K30" s="2">
        <v>139356.54999999999</v>
      </c>
      <c r="L30" s="2">
        <v>77703.12</v>
      </c>
      <c r="M30" s="2">
        <v>55751.920000000006</v>
      </c>
      <c r="N30" s="2">
        <v>68700.789999999994</v>
      </c>
      <c r="O30" s="2">
        <v>79336.12</v>
      </c>
      <c r="P30" s="2">
        <v>202236.86</v>
      </c>
      <c r="Q30" s="2">
        <v>159486.77000000002</v>
      </c>
      <c r="R30" s="2">
        <v>261028.48000000001</v>
      </c>
      <c r="S30" s="2">
        <v>120821.76999999999</v>
      </c>
      <c r="T30" s="2">
        <v>126018.5</v>
      </c>
      <c r="U30" s="2">
        <v>117502.15</v>
      </c>
      <c r="V30" s="2">
        <v>119661.17000000001</v>
      </c>
      <c r="W30" s="2">
        <v>114081.79000000001</v>
      </c>
      <c r="X30" s="2">
        <v>88924.44</v>
      </c>
      <c r="Y30" s="2">
        <v>85373.51</v>
      </c>
      <c r="Z30" s="2">
        <v>122696.87</v>
      </c>
      <c r="AA30" s="2">
        <v>91638.77</v>
      </c>
      <c r="AB30" s="2">
        <v>115061.77</v>
      </c>
      <c r="AC30" s="2">
        <v>180305.9</v>
      </c>
      <c r="AD30" s="2">
        <v>174336.85</v>
      </c>
      <c r="AE30" s="2">
        <v>113949.52</v>
      </c>
      <c r="AF30" s="2">
        <v>155176.57</v>
      </c>
      <c r="AG30" s="2">
        <v>129155.26000000001</v>
      </c>
      <c r="AH30" s="2">
        <v>113778.98999999999</v>
      </c>
      <c r="AI30" s="2">
        <v>80607.37</v>
      </c>
      <c r="AJ30" s="2">
        <v>104087.12</v>
      </c>
    </row>
    <row r="31" spans="1:36">
      <c r="A31" s="2" t="s">
        <v>47</v>
      </c>
      <c r="B31" s="2" t="s">
        <v>18</v>
      </c>
      <c r="C31" s="2">
        <f t="shared" si="4"/>
        <v>27177.787499999999</v>
      </c>
      <c r="D31" s="2">
        <f t="shared" si="0"/>
        <v>58960.610250000012</v>
      </c>
      <c r="E31" s="1">
        <f t="shared" si="1"/>
        <v>-116.94411382825042</v>
      </c>
      <c r="F31" s="2">
        <f t="shared" si="2"/>
        <v>28714.17</v>
      </c>
      <c r="G31" s="14">
        <v>26</v>
      </c>
      <c r="H31" s="1">
        <f t="shared" si="3"/>
        <v>96.296296296296291</v>
      </c>
      <c r="I31" s="1">
        <v>2006</v>
      </c>
      <c r="J31" s="2">
        <v>86.07</v>
      </c>
      <c r="K31" s="2">
        <v>202.82</v>
      </c>
      <c r="L31" s="2">
        <v>0</v>
      </c>
      <c r="M31" s="2">
        <v>56.99</v>
      </c>
      <c r="N31" s="2">
        <v>2.12</v>
      </c>
      <c r="O31" s="2">
        <v>5.0599999999999996</v>
      </c>
      <c r="P31" s="2">
        <v>1.69</v>
      </c>
      <c r="Q31" s="2">
        <v>1.98</v>
      </c>
      <c r="R31" s="2">
        <v>218.73</v>
      </c>
      <c r="S31" s="2">
        <v>59.57</v>
      </c>
      <c r="T31" s="2">
        <v>225.43</v>
      </c>
      <c r="U31" s="2">
        <v>9298.02</v>
      </c>
      <c r="V31" s="2">
        <v>28714.17</v>
      </c>
      <c r="W31" s="2">
        <v>26243.35</v>
      </c>
      <c r="X31" s="2">
        <v>31367.25</v>
      </c>
      <c r="Y31" s="2">
        <v>30686.49</v>
      </c>
      <c r="Z31" s="2">
        <v>65089.14</v>
      </c>
      <c r="AA31" s="2">
        <v>69555.67</v>
      </c>
      <c r="AB31" s="2">
        <v>93902.16</v>
      </c>
      <c r="AC31" s="2">
        <v>84535.67</v>
      </c>
      <c r="AD31" s="2">
        <v>68544.429999999993</v>
      </c>
      <c r="AE31" s="2">
        <v>43414.270000000004</v>
      </c>
      <c r="AF31" s="2">
        <v>58206.77</v>
      </c>
      <c r="AG31" s="2">
        <v>78596.820000000007</v>
      </c>
      <c r="AH31" s="2">
        <v>79976.81</v>
      </c>
      <c r="AI31" s="2">
        <v>131272.87</v>
      </c>
      <c r="AJ31" s="2">
        <v>78136</v>
      </c>
    </row>
    <row r="32" spans="1:36">
      <c r="A32" s="2" t="s">
        <v>48</v>
      </c>
      <c r="B32" s="2" t="s">
        <v>18</v>
      </c>
      <c r="C32" s="2">
        <f t="shared" si="4"/>
        <v>75894.763611111121</v>
      </c>
      <c r="D32" s="2">
        <f t="shared" si="0"/>
        <v>98210.828249999991</v>
      </c>
      <c r="E32" s="1">
        <f t="shared" si="1"/>
        <v>-29.403958293140743</v>
      </c>
      <c r="F32" s="2">
        <f t="shared" si="2"/>
        <v>59299.22</v>
      </c>
      <c r="G32" s="14">
        <v>25</v>
      </c>
      <c r="H32" s="1">
        <f t="shared" si="3"/>
        <v>92.592592592592595</v>
      </c>
      <c r="I32" s="1">
        <v>2004</v>
      </c>
      <c r="J32" s="2">
        <v>0</v>
      </c>
      <c r="K32" s="2">
        <v>0</v>
      </c>
      <c r="L32" s="2">
        <v>0.73</v>
      </c>
      <c r="M32" s="2">
        <v>1395.88</v>
      </c>
      <c r="N32" s="2">
        <v>511.03</v>
      </c>
      <c r="O32" s="2">
        <v>368953.28</v>
      </c>
      <c r="P32" s="2">
        <v>254421.01</v>
      </c>
      <c r="Q32" s="2">
        <v>127950.71</v>
      </c>
      <c r="R32" s="2">
        <v>18397.599999999999</v>
      </c>
      <c r="S32" s="2">
        <v>104754.47</v>
      </c>
      <c r="T32" s="2">
        <v>139266.41</v>
      </c>
      <c r="U32" s="2">
        <v>176158.65</v>
      </c>
      <c r="V32" s="2">
        <v>92387.31</v>
      </c>
      <c r="W32" s="2">
        <v>59299.22</v>
      </c>
      <c r="X32" s="2">
        <v>15189.2</v>
      </c>
      <c r="Y32" s="2">
        <v>62094.86</v>
      </c>
      <c r="Z32" s="2">
        <v>1953.42</v>
      </c>
      <c r="AA32" s="2">
        <v>15189.29</v>
      </c>
      <c r="AB32" s="2">
        <v>385.36</v>
      </c>
      <c r="AC32" s="2">
        <v>648.94000000000005</v>
      </c>
      <c r="AD32" s="2">
        <v>6089.79</v>
      </c>
      <c r="AE32" s="2">
        <v>23814.94</v>
      </c>
      <c r="AF32" s="2">
        <v>147552.15</v>
      </c>
      <c r="AG32" s="2">
        <v>530353.85</v>
      </c>
      <c r="AH32" s="2">
        <v>362841.41</v>
      </c>
      <c r="AI32" s="2">
        <v>148859.26999999999</v>
      </c>
      <c r="AJ32" s="2">
        <v>73742.710000000006</v>
      </c>
    </row>
    <row r="33" spans="1:36">
      <c r="A33" s="2" t="s">
        <v>49</v>
      </c>
      <c r="B33" s="2" t="s">
        <v>18</v>
      </c>
      <c r="C33" s="2">
        <f t="shared" si="4"/>
        <v>28458.938611111116</v>
      </c>
      <c r="D33" s="2">
        <f t="shared" si="0"/>
        <v>20347.806750000003</v>
      </c>
      <c r="E33" s="1">
        <f t="shared" si="1"/>
        <v>28.501174874962885</v>
      </c>
      <c r="F33" s="2">
        <f t="shared" si="2"/>
        <v>27344.07</v>
      </c>
      <c r="G33" s="14">
        <v>27</v>
      </c>
      <c r="H33" s="1">
        <f t="shared" si="3"/>
        <v>100</v>
      </c>
      <c r="I33" s="1">
        <v>1981</v>
      </c>
      <c r="J33" s="2">
        <v>168213.86000000002</v>
      </c>
      <c r="K33" s="2">
        <v>90131.79</v>
      </c>
      <c r="L33" s="2">
        <v>44213.729999999996</v>
      </c>
      <c r="M33" s="2">
        <v>47702.89</v>
      </c>
      <c r="N33" s="2">
        <v>27344.07</v>
      </c>
      <c r="O33" s="2">
        <v>26316.48</v>
      </c>
      <c r="P33" s="2">
        <v>36566.74</v>
      </c>
      <c r="Q33" s="2">
        <v>59349.279999999999</v>
      </c>
      <c r="R33" s="2">
        <v>11436.61</v>
      </c>
      <c r="S33" s="2">
        <v>28768.639999999999</v>
      </c>
      <c r="T33" s="2">
        <v>3549.76</v>
      </c>
      <c r="U33" s="2">
        <v>73703.39</v>
      </c>
      <c r="V33" s="2">
        <v>47669.08</v>
      </c>
      <c r="W33" s="2">
        <v>23007.260000000002</v>
      </c>
      <c r="X33" s="2">
        <v>33740.899999999994</v>
      </c>
      <c r="Y33" s="2">
        <v>21490.799999999999</v>
      </c>
      <c r="Z33" s="2">
        <v>10012.42</v>
      </c>
      <c r="AA33" s="2">
        <v>14150.74</v>
      </c>
      <c r="AB33" s="2">
        <v>18029.98</v>
      </c>
      <c r="AC33" s="2">
        <v>4642.9399999999996</v>
      </c>
      <c r="AD33" s="2">
        <v>10111.27</v>
      </c>
      <c r="AE33" s="2">
        <v>11921.05</v>
      </c>
      <c r="AF33" s="2">
        <v>25076.58</v>
      </c>
      <c r="AG33" s="2">
        <v>15226.48</v>
      </c>
      <c r="AH33" s="2">
        <v>30043.379999999997</v>
      </c>
      <c r="AI33" s="2">
        <v>74884.98</v>
      </c>
      <c r="AJ33" s="2">
        <v>67216.69</v>
      </c>
    </row>
    <row r="34" spans="1:36">
      <c r="A34" s="2" t="s">
        <v>50</v>
      </c>
      <c r="B34" s="2" t="s">
        <v>16</v>
      </c>
      <c r="C34" s="2">
        <f t="shared" si="4"/>
        <v>57581.546111111093</v>
      </c>
      <c r="D34" s="2">
        <f t="shared" si="0"/>
        <v>35606.318249999997</v>
      </c>
      <c r="E34" s="1">
        <f t="shared" si="1"/>
        <v>38.163664134177694</v>
      </c>
      <c r="F34" s="2">
        <f t="shared" si="2"/>
        <v>69083.12999999999</v>
      </c>
      <c r="G34" s="14">
        <v>27</v>
      </c>
      <c r="H34" s="1">
        <f t="shared" si="3"/>
        <v>100</v>
      </c>
      <c r="I34" s="1">
        <v>1988</v>
      </c>
      <c r="J34" s="2">
        <v>60059.11</v>
      </c>
      <c r="K34" s="2">
        <v>73175.739999999991</v>
      </c>
      <c r="L34" s="2">
        <v>71658.31</v>
      </c>
      <c r="M34" s="2">
        <v>83478.36</v>
      </c>
      <c r="N34" s="2">
        <v>148385.91999999998</v>
      </c>
      <c r="O34" s="2">
        <v>115282.68</v>
      </c>
      <c r="P34" s="2">
        <v>156425.18</v>
      </c>
      <c r="Q34" s="2">
        <v>185536.87000000002</v>
      </c>
      <c r="R34" s="2">
        <v>122758.20999999999</v>
      </c>
      <c r="S34" s="2">
        <v>89072.79</v>
      </c>
      <c r="T34" s="2">
        <v>103833.77</v>
      </c>
      <c r="U34" s="2">
        <v>100841.59</v>
      </c>
      <c r="V34" s="2">
        <v>78686.899999999994</v>
      </c>
      <c r="W34" s="2">
        <v>65461.59</v>
      </c>
      <c r="X34" s="2">
        <v>69083.12999999999</v>
      </c>
      <c r="Y34" s="2">
        <v>37038.21</v>
      </c>
      <c r="Z34" s="2">
        <v>37406.39</v>
      </c>
      <c r="AA34" s="2">
        <v>28795.64</v>
      </c>
      <c r="AB34" s="2">
        <v>39212.639999999999</v>
      </c>
      <c r="AC34" s="2">
        <v>43785.38</v>
      </c>
      <c r="AD34" s="2">
        <v>71509.009999999995</v>
      </c>
      <c r="AE34" s="2">
        <v>29601.74</v>
      </c>
      <c r="AF34" s="2">
        <v>34290.050000000003</v>
      </c>
      <c r="AG34" s="2">
        <v>63245.61</v>
      </c>
      <c r="AH34" s="2">
        <v>43106.630000000005</v>
      </c>
      <c r="AI34" s="2">
        <v>58146.759999999995</v>
      </c>
      <c r="AJ34" s="2">
        <v>63057.45</v>
      </c>
    </row>
    <row r="35" spans="1:36">
      <c r="A35" s="2" t="s">
        <v>51</v>
      </c>
      <c r="B35" s="2" t="s">
        <v>18</v>
      </c>
      <c r="C35" s="2">
        <f t="shared" si="4"/>
        <v>29747.965833333335</v>
      </c>
      <c r="D35" s="2">
        <f t="shared" si="0"/>
        <v>49488.267749999992</v>
      </c>
      <c r="E35" s="1">
        <f t="shared" si="1"/>
        <v>-66.358493307623604</v>
      </c>
      <c r="F35" s="2">
        <f t="shared" si="2"/>
        <v>31078.920000000002</v>
      </c>
      <c r="G35" s="14">
        <v>27</v>
      </c>
      <c r="H35" s="1">
        <f t="shared" si="3"/>
        <v>100</v>
      </c>
      <c r="I35" s="1">
        <v>1997</v>
      </c>
      <c r="J35" s="2">
        <v>21893.65</v>
      </c>
      <c r="K35" s="2">
        <v>2010.05</v>
      </c>
      <c r="L35" s="2">
        <v>12526.1</v>
      </c>
      <c r="M35" s="2">
        <v>13153.54</v>
      </c>
      <c r="N35" s="2">
        <v>3696.83</v>
      </c>
      <c r="O35" s="2">
        <v>4037.7799999999997</v>
      </c>
      <c r="P35" s="2">
        <v>9853.15</v>
      </c>
      <c r="Q35" s="2">
        <v>44222.82</v>
      </c>
      <c r="R35" s="2">
        <v>64996.299999999996</v>
      </c>
      <c r="S35" s="2">
        <v>2369.36</v>
      </c>
      <c r="T35" s="2">
        <v>7349.0099999999993</v>
      </c>
      <c r="U35" s="2">
        <v>31078.920000000002</v>
      </c>
      <c r="V35" s="2">
        <v>16546.43</v>
      </c>
      <c r="W35" s="2">
        <v>12722.64</v>
      </c>
      <c r="X35" s="2">
        <v>11152.25</v>
      </c>
      <c r="Y35" s="2">
        <v>26223.1</v>
      </c>
      <c r="Z35" s="2">
        <v>127251.26999999999</v>
      </c>
      <c r="AA35" s="2">
        <v>69030.61</v>
      </c>
      <c r="AB35" s="2">
        <v>91573.41</v>
      </c>
      <c r="AC35" s="2">
        <v>96999.86</v>
      </c>
      <c r="AD35" s="2">
        <v>85940.09</v>
      </c>
      <c r="AE35" s="2">
        <v>54903.53</v>
      </c>
      <c r="AF35" s="2">
        <v>56782.52</v>
      </c>
      <c r="AG35" s="2">
        <v>42661.04</v>
      </c>
      <c r="AH35" s="2">
        <v>61774.65</v>
      </c>
      <c r="AI35" s="2">
        <v>37976.520000000004</v>
      </c>
      <c r="AJ35" s="2">
        <v>62201.340000000004</v>
      </c>
    </row>
    <row r="36" spans="1:36">
      <c r="A36" s="2" t="s">
        <v>52</v>
      </c>
      <c r="B36" s="2" t="s">
        <v>18</v>
      </c>
      <c r="C36" s="2">
        <f t="shared" ref="C36:C67" si="5">(AVERAGE(J36:AJ36))*$L$1</f>
        <v>16036.506944444445</v>
      </c>
      <c r="D36" s="2">
        <f t="shared" ref="D36:D67" si="6">(AVERAGE(AA36:AJ36))*$L$1</f>
        <v>25315.214249999997</v>
      </c>
      <c r="E36" s="1">
        <f t="shared" ref="E36:E67" si="7">((C36-D36)/C36)*100</f>
        <v>-57.859902644010589</v>
      </c>
      <c r="F36" s="2">
        <f t="shared" ref="F36:F67" si="8">MEDIAN(J36:AJ36)</f>
        <v>22633.94</v>
      </c>
      <c r="G36" s="14">
        <v>27</v>
      </c>
      <c r="H36" s="1">
        <f t="shared" ref="H36:H67" si="9">100-(((27-G36)/27)*100)</f>
        <v>100</v>
      </c>
      <c r="I36" s="1">
        <v>2007</v>
      </c>
      <c r="J36" s="2">
        <v>26423.7</v>
      </c>
      <c r="K36" s="2">
        <v>16872.38</v>
      </c>
      <c r="L36" s="2">
        <v>8002.9</v>
      </c>
      <c r="M36" s="2">
        <v>13077.7</v>
      </c>
      <c r="N36" s="2">
        <v>6322.17</v>
      </c>
      <c r="O36" s="2">
        <v>4986.21</v>
      </c>
      <c r="P36" s="2">
        <v>7187.45</v>
      </c>
      <c r="Q36" s="2">
        <v>6338</v>
      </c>
      <c r="R36" s="2">
        <v>2949.17</v>
      </c>
      <c r="S36" s="2">
        <v>8115.97</v>
      </c>
      <c r="T36" s="2">
        <v>3933.0099999999998</v>
      </c>
      <c r="U36" s="2">
        <v>12582.59</v>
      </c>
      <c r="V36" s="2">
        <v>30246.079999999998</v>
      </c>
      <c r="W36" s="2">
        <v>17326.79</v>
      </c>
      <c r="X36" s="2">
        <v>16704.68</v>
      </c>
      <c r="Y36" s="2">
        <v>22633.94</v>
      </c>
      <c r="Z36" s="2">
        <v>36075.32</v>
      </c>
      <c r="AA36" s="2">
        <v>28056.7</v>
      </c>
      <c r="AB36" s="2">
        <v>33965.410000000003</v>
      </c>
      <c r="AC36" s="2">
        <v>32445.13</v>
      </c>
      <c r="AD36" s="2">
        <v>29896.71</v>
      </c>
      <c r="AE36" s="2">
        <v>29754.52</v>
      </c>
      <c r="AF36" s="2">
        <v>30703.18</v>
      </c>
      <c r="AG36" s="2">
        <v>35929.58</v>
      </c>
      <c r="AH36" s="2">
        <v>33049.630000000005</v>
      </c>
      <c r="AI36" s="2">
        <v>38477.760000000002</v>
      </c>
      <c r="AJ36" s="2">
        <v>45257.57</v>
      </c>
    </row>
    <row r="37" spans="1:36">
      <c r="A37" s="2" t="s">
        <v>53</v>
      </c>
      <c r="B37" s="2" t="s">
        <v>18</v>
      </c>
      <c r="C37" s="2">
        <f t="shared" si="5"/>
        <v>43397.825555555544</v>
      </c>
      <c r="D37" s="2">
        <f t="shared" si="6"/>
        <v>36589.353000000003</v>
      </c>
      <c r="E37" s="1">
        <f t="shared" si="7"/>
        <v>15.688510814533101</v>
      </c>
      <c r="F37" s="2">
        <f t="shared" si="8"/>
        <v>57373.38</v>
      </c>
      <c r="G37" s="14">
        <v>27</v>
      </c>
      <c r="H37" s="1">
        <f t="shared" si="9"/>
        <v>100</v>
      </c>
      <c r="I37" s="1">
        <v>1993</v>
      </c>
      <c r="J37" s="2">
        <v>1789.97</v>
      </c>
      <c r="K37" s="2">
        <v>368.98</v>
      </c>
      <c r="L37" s="2">
        <v>863.19</v>
      </c>
      <c r="M37" s="2">
        <v>1416.98</v>
      </c>
      <c r="N37" s="2">
        <v>3162.26</v>
      </c>
      <c r="O37" s="2">
        <v>57373.38</v>
      </c>
      <c r="P37" s="2">
        <v>74410.84</v>
      </c>
      <c r="Q37" s="2">
        <v>75791.19</v>
      </c>
      <c r="R37" s="2">
        <v>94259.63</v>
      </c>
      <c r="S37" s="2">
        <v>104753.63</v>
      </c>
      <c r="T37" s="2">
        <v>99036.81</v>
      </c>
      <c r="U37" s="2">
        <v>122109.59</v>
      </c>
      <c r="V37" s="2">
        <v>128611.5</v>
      </c>
      <c r="W37" s="2">
        <v>87469.43</v>
      </c>
      <c r="X37" s="2">
        <v>88245.86</v>
      </c>
      <c r="Y37" s="2">
        <v>62801.64</v>
      </c>
      <c r="Z37" s="2">
        <v>71998.8</v>
      </c>
      <c r="AA37" s="2">
        <v>57943.28</v>
      </c>
      <c r="AB37" s="2">
        <v>64890.41</v>
      </c>
      <c r="AC37" s="2">
        <v>57306.95</v>
      </c>
      <c r="AD37" s="2">
        <v>44989.74</v>
      </c>
      <c r="AE37" s="2">
        <v>50728.62</v>
      </c>
      <c r="AF37" s="2">
        <v>54845.66</v>
      </c>
      <c r="AG37" s="2">
        <v>45103.93</v>
      </c>
      <c r="AH37" s="2">
        <v>34299.879999999997</v>
      </c>
      <c r="AI37" s="2">
        <v>37658.46</v>
      </c>
      <c r="AJ37" s="2">
        <v>40091.11</v>
      </c>
    </row>
    <row r="38" spans="1:36">
      <c r="A38" s="2" t="s">
        <v>54</v>
      </c>
      <c r="B38" s="2" t="s">
        <v>18</v>
      </c>
      <c r="C38" s="2">
        <f t="shared" si="5"/>
        <v>48180.850277777776</v>
      </c>
      <c r="D38" s="2">
        <f t="shared" si="6"/>
        <v>39979.022249999995</v>
      </c>
      <c r="E38" s="1">
        <f t="shared" si="7"/>
        <v>17.023003912325457</v>
      </c>
      <c r="F38" s="2">
        <f t="shared" si="8"/>
        <v>65028.44</v>
      </c>
      <c r="G38" s="14">
        <v>27</v>
      </c>
      <c r="H38" s="1">
        <f t="shared" si="9"/>
        <v>100</v>
      </c>
      <c r="I38" s="1">
        <v>1988</v>
      </c>
      <c r="J38" s="2">
        <v>32642.53</v>
      </c>
      <c r="K38" s="2">
        <v>29057.66</v>
      </c>
      <c r="L38" s="2">
        <v>22532.41</v>
      </c>
      <c r="M38" s="2">
        <v>51392.22</v>
      </c>
      <c r="N38" s="2">
        <v>27390.79</v>
      </c>
      <c r="O38" s="2">
        <v>69400.01999999999</v>
      </c>
      <c r="P38" s="2">
        <v>98967.799999999988</v>
      </c>
      <c r="Q38" s="2">
        <v>182727.40000000002</v>
      </c>
      <c r="R38" s="2">
        <v>65308.06</v>
      </c>
      <c r="S38" s="2">
        <v>92206.33</v>
      </c>
      <c r="T38" s="2">
        <v>80585.19</v>
      </c>
      <c r="U38" s="2">
        <v>74840.91</v>
      </c>
      <c r="V38" s="2">
        <v>88855.25</v>
      </c>
      <c r="W38" s="2">
        <v>70327.06</v>
      </c>
      <c r="X38" s="2">
        <v>75947.08</v>
      </c>
      <c r="Y38" s="2">
        <v>76910.16</v>
      </c>
      <c r="Z38" s="2">
        <v>62366.11</v>
      </c>
      <c r="AA38" s="2">
        <v>62169.61</v>
      </c>
      <c r="AB38" s="2">
        <v>68265.8</v>
      </c>
      <c r="AC38" s="2">
        <v>52060.35</v>
      </c>
      <c r="AD38" s="2">
        <v>72257.429999999993</v>
      </c>
      <c r="AE38" s="2">
        <v>65028.44</v>
      </c>
      <c r="AF38" s="2">
        <v>46107.229999999996</v>
      </c>
      <c r="AG38" s="2">
        <v>46785.479999999996</v>
      </c>
      <c r="AH38" s="2">
        <v>41015.369999999995</v>
      </c>
      <c r="AI38" s="2">
        <v>39979.800000000003</v>
      </c>
      <c r="AJ38" s="2">
        <v>39384.119999999995</v>
      </c>
    </row>
    <row r="39" spans="1:36">
      <c r="A39" s="2" t="s">
        <v>55</v>
      </c>
      <c r="B39" s="2" t="s">
        <v>18</v>
      </c>
      <c r="C39" s="2">
        <f t="shared" si="5"/>
        <v>30369.629444444443</v>
      </c>
      <c r="D39" s="2">
        <f t="shared" si="6"/>
        <v>24827.011500000001</v>
      </c>
      <c r="E39" s="1">
        <f t="shared" si="7"/>
        <v>18.250528721740334</v>
      </c>
      <c r="F39" s="2">
        <f t="shared" si="8"/>
        <v>28155.629999999997</v>
      </c>
      <c r="G39" s="14">
        <v>27</v>
      </c>
      <c r="H39" s="1">
        <f t="shared" si="9"/>
        <v>100</v>
      </c>
      <c r="I39" s="1">
        <v>1986</v>
      </c>
      <c r="J39" s="2">
        <v>33915.009999999995</v>
      </c>
      <c r="K39" s="2">
        <v>58202.880000000005</v>
      </c>
      <c r="L39" s="2">
        <v>160589.35</v>
      </c>
      <c r="M39" s="2">
        <v>28241.040000000001</v>
      </c>
      <c r="N39" s="2">
        <v>41373.35</v>
      </c>
      <c r="O39" s="2">
        <v>197506.28</v>
      </c>
      <c r="P39" s="2">
        <v>29775.620000000003</v>
      </c>
      <c r="Q39" s="2">
        <v>18294.560000000001</v>
      </c>
      <c r="R39" s="2">
        <v>18609.84</v>
      </c>
      <c r="S39" s="2">
        <v>20823.64</v>
      </c>
      <c r="T39" s="2">
        <v>20300.5</v>
      </c>
      <c r="U39" s="2">
        <v>18950.150000000001</v>
      </c>
      <c r="V39" s="2">
        <v>36284.69</v>
      </c>
      <c r="W39" s="2">
        <v>27254.83</v>
      </c>
      <c r="X39" s="2">
        <v>13207.36</v>
      </c>
      <c r="Y39" s="2">
        <v>21858.059999999998</v>
      </c>
      <c r="Z39" s="2">
        <v>17092.68</v>
      </c>
      <c r="AA39" s="2">
        <v>27988.980000000003</v>
      </c>
      <c r="AB39" s="2">
        <v>23878.5</v>
      </c>
      <c r="AC39" s="2">
        <v>23240.65</v>
      </c>
      <c r="AD39" s="2">
        <v>26514.3</v>
      </c>
      <c r="AE39" s="2">
        <v>28881.85</v>
      </c>
      <c r="AF39" s="2">
        <v>39642.31</v>
      </c>
      <c r="AG39" s="2">
        <v>50393.229999999996</v>
      </c>
      <c r="AH39" s="2">
        <v>45429.8</v>
      </c>
      <c r="AI39" s="2">
        <v>28155.629999999997</v>
      </c>
      <c r="AJ39" s="2">
        <v>36901.57</v>
      </c>
    </row>
    <row r="40" spans="1:36">
      <c r="A40" s="2" t="s">
        <v>56</v>
      </c>
      <c r="B40" s="2" t="s">
        <v>16</v>
      </c>
      <c r="C40" s="2">
        <f t="shared" si="5"/>
        <v>23148.298888888883</v>
      </c>
      <c r="D40" s="2">
        <f t="shared" si="6"/>
        <v>16084.72575</v>
      </c>
      <c r="E40" s="1">
        <f t="shared" si="7"/>
        <v>30.51443724998461</v>
      </c>
      <c r="F40" s="2">
        <f t="shared" si="8"/>
        <v>23908.12</v>
      </c>
      <c r="G40" s="14">
        <v>27</v>
      </c>
      <c r="H40" s="1">
        <f t="shared" si="9"/>
        <v>100</v>
      </c>
      <c r="I40" s="1">
        <v>1997</v>
      </c>
      <c r="J40" s="2">
        <v>21296.51</v>
      </c>
      <c r="K40" s="2">
        <v>59647</v>
      </c>
      <c r="L40" s="2">
        <v>14666.59</v>
      </c>
      <c r="M40" s="2">
        <v>20004.45</v>
      </c>
      <c r="N40" s="2">
        <v>72940.209999999992</v>
      </c>
      <c r="O40" s="2">
        <v>23908.12</v>
      </c>
      <c r="P40" s="2">
        <v>40707.360000000001</v>
      </c>
      <c r="Q40" s="2">
        <v>40450.479999999996</v>
      </c>
      <c r="R40" s="2">
        <v>26976.05</v>
      </c>
      <c r="S40" s="2">
        <v>20607.18</v>
      </c>
      <c r="T40" s="2">
        <v>71527.08</v>
      </c>
      <c r="U40" s="2">
        <v>32068.1</v>
      </c>
      <c r="V40" s="2">
        <v>33444.269999999997</v>
      </c>
      <c r="W40" s="2">
        <v>22125.159999999996</v>
      </c>
      <c r="X40" s="2">
        <v>24299.89</v>
      </c>
      <c r="Y40" s="2">
        <v>19873.71</v>
      </c>
      <c r="Z40" s="2">
        <v>74333.59</v>
      </c>
      <c r="AA40" s="2">
        <v>15986.69</v>
      </c>
      <c r="AB40" s="2">
        <v>12852.18</v>
      </c>
      <c r="AC40" s="2">
        <v>19966.61</v>
      </c>
      <c r="AD40" s="2">
        <v>29637.590000000004</v>
      </c>
      <c r="AE40" s="2">
        <v>26398.600000000002</v>
      </c>
      <c r="AF40" s="2">
        <v>19803.599999999999</v>
      </c>
      <c r="AG40" s="2">
        <v>17853.75</v>
      </c>
      <c r="AH40" s="2">
        <v>23589.27</v>
      </c>
      <c r="AI40" s="2">
        <v>13608.28</v>
      </c>
      <c r="AJ40" s="2">
        <v>34766.44</v>
      </c>
    </row>
    <row r="41" spans="1:36">
      <c r="A41" s="2"/>
      <c r="B41" s="2"/>
      <c r="C41" s="2"/>
      <c r="D41" s="2"/>
      <c r="G41" s="14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>
      <c r="A42" s="2" t="s">
        <v>58</v>
      </c>
      <c r="B42" s="2" t="s">
        <v>18</v>
      </c>
      <c r="C42" s="2">
        <f t="shared" si="5"/>
        <v>18605.978333333333</v>
      </c>
      <c r="D42" s="2">
        <f t="shared" si="6"/>
        <v>21954.012750000002</v>
      </c>
      <c r="E42" s="1">
        <f t="shared" si="7"/>
        <v>-17.994401351465271</v>
      </c>
      <c r="F42" s="2">
        <f t="shared" si="8"/>
        <v>25065.3</v>
      </c>
      <c r="G42" s="14">
        <v>27</v>
      </c>
      <c r="H42" s="1">
        <f t="shared" si="9"/>
        <v>100</v>
      </c>
      <c r="I42" s="1">
        <v>1999</v>
      </c>
      <c r="J42" s="2">
        <v>21069.61</v>
      </c>
      <c r="K42" s="2">
        <v>29736.75</v>
      </c>
      <c r="L42" s="2">
        <v>25065.3</v>
      </c>
      <c r="M42" s="2">
        <v>39807.760000000002</v>
      </c>
      <c r="N42" s="2">
        <v>25155.97</v>
      </c>
      <c r="O42" s="2">
        <v>14513.1</v>
      </c>
      <c r="P42" s="2">
        <v>12117.98</v>
      </c>
      <c r="Q42" s="2">
        <v>27447.840000000004</v>
      </c>
      <c r="R42" s="2">
        <v>6441.73</v>
      </c>
      <c r="S42" s="2">
        <v>9889.92</v>
      </c>
      <c r="T42" s="2">
        <v>1029.6300000000001</v>
      </c>
      <c r="U42" s="2">
        <v>10268.11</v>
      </c>
      <c r="V42" s="2">
        <v>8405.49</v>
      </c>
      <c r="W42" s="2">
        <v>44136.56</v>
      </c>
      <c r="X42" s="2">
        <v>40602.479999999996</v>
      </c>
      <c r="Y42" s="2">
        <v>45937.14</v>
      </c>
      <c r="Z42" s="2">
        <v>15469.68</v>
      </c>
      <c r="AA42" s="2">
        <v>42361.590000000004</v>
      </c>
      <c r="AB42" s="2">
        <v>62765.78</v>
      </c>
      <c r="AC42" s="2">
        <v>29200.92</v>
      </c>
      <c r="AD42" s="2">
        <v>18721.98</v>
      </c>
      <c r="AE42" s="2">
        <v>14040.34</v>
      </c>
      <c r="AF42" s="2">
        <v>16256.75</v>
      </c>
      <c r="AG42" s="2">
        <v>20460.62</v>
      </c>
      <c r="AH42" s="2">
        <v>34511.24</v>
      </c>
      <c r="AI42" s="2">
        <v>27124.01</v>
      </c>
      <c r="AJ42" s="2">
        <v>27276.94</v>
      </c>
    </row>
    <row r="43" spans="1:36">
      <c r="A43" s="2" t="s">
        <v>59</v>
      </c>
      <c r="B43" s="2" t="s">
        <v>16</v>
      </c>
      <c r="C43" s="2">
        <f t="shared" si="5"/>
        <v>70030.890277777769</v>
      </c>
      <c r="D43" s="2">
        <f t="shared" si="6"/>
        <v>13553.880000000003</v>
      </c>
      <c r="E43" s="1">
        <f t="shared" si="7"/>
        <v>80.645855070186172</v>
      </c>
      <c r="F43" s="2">
        <f t="shared" si="8"/>
        <v>27168.02</v>
      </c>
      <c r="G43" s="14">
        <v>27</v>
      </c>
      <c r="H43" s="1">
        <f t="shared" si="9"/>
        <v>100</v>
      </c>
      <c r="I43" s="1">
        <v>1985</v>
      </c>
      <c r="J43" s="2">
        <v>19521.86</v>
      </c>
      <c r="K43" s="2">
        <v>38230.980000000003</v>
      </c>
      <c r="L43" s="2">
        <v>159700.72</v>
      </c>
      <c r="M43" s="2">
        <v>83770.679999999993</v>
      </c>
      <c r="N43" s="2">
        <v>1285970.73</v>
      </c>
      <c r="O43" s="2">
        <v>45696.42</v>
      </c>
      <c r="P43" s="2">
        <v>154605.47</v>
      </c>
      <c r="Q43" s="2">
        <v>104928.42</v>
      </c>
      <c r="R43" s="2">
        <v>149086.69</v>
      </c>
      <c r="S43" s="2">
        <v>21584.7</v>
      </c>
      <c r="T43" s="2">
        <v>103181.5</v>
      </c>
      <c r="U43" s="2">
        <v>26465.52</v>
      </c>
      <c r="V43" s="2">
        <v>27168.02</v>
      </c>
      <c r="W43" s="2">
        <v>26966.23</v>
      </c>
      <c r="X43" s="2">
        <v>39691.760000000002</v>
      </c>
      <c r="Y43" s="2">
        <v>33885.96</v>
      </c>
      <c r="Z43" s="2">
        <v>19937.989999999998</v>
      </c>
      <c r="AA43" s="2">
        <v>9212.5499999999993</v>
      </c>
      <c r="AB43" s="2">
        <v>42078.729999999996</v>
      </c>
      <c r="AC43" s="2">
        <v>5435.68</v>
      </c>
      <c r="AD43" s="2">
        <v>7819.32</v>
      </c>
      <c r="AE43" s="2">
        <v>20148.47</v>
      </c>
      <c r="AF43" s="2">
        <v>53961.35</v>
      </c>
      <c r="AG43" s="2">
        <v>7356.17</v>
      </c>
      <c r="AH43" s="2">
        <v>4714.63</v>
      </c>
      <c r="AI43" s="2">
        <v>8424.41</v>
      </c>
      <c r="AJ43" s="2">
        <v>21567.09</v>
      </c>
    </row>
    <row r="44" spans="1:36">
      <c r="A44" s="8" t="s">
        <v>60</v>
      </c>
      <c r="B44" s="2" t="s">
        <v>61</v>
      </c>
      <c r="C44" s="2">
        <f t="shared" si="5"/>
        <v>21171.390833333335</v>
      </c>
      <c r="D44" s="2">
        <f t="shared" si="6"/>
        <v>22053.15</v>
      </c>
      <c r="E44" s="1">
        <f t="shared" si="7"/>
        <v>-4.1648617873436047</v>
      </c>
      <c r="F44" s="2">
        <f t="shared" si="8"/>
        <v>20504</v>
      </c>
      <c r="G44" s="14">
        <v>18</v>
      </c>
      <c r="H44" s="1">
        <f t="shared" si="9"/>
        <v>66.666666666666671</v>
      </c>
      <c r="I44" s="1">
        <v>1982</v>
      </c>
      <c r="J44" s="2">
        <v>24939.45</v>
      </c>
      <c r="K44" s="2">
        <v>135215.35999999999</v>
      </c>
      <c r="L44" s="2">
        <v>2697.13</v>
      </c>
      <c r="M44" s="2">
        <v>468.16</v>
      </c>
      <c r="N44" s="2">
        <v>13735.09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93341</v>
      </c>
      <c r="Y44" s="2">
        <v>109841</v>
      </c>
      <c r="Z44" s="2">
        <v>87890.880000000005</v>
      </c>
      <c r="AA44" s="2">
        <v>74073</v>
      </c>
      <c r="AB44" s="2">
        <v>45848</v>
      </c>
      <c r="AC44" s="2">
        <v>24632</v>
      </c>
      <c r="AD44" s="2">
        <v>22500</v>
      </c>
      <c r="AE44" s="2">
        <v>27864</v>
      </c>
      <c r="AF44" s="2">
        <v>14578</v>
      </c>
      <c r="AG44" s="2">
        <v>22363</v>
      </c>
      <c r="AH44" s="2">
        <v>21098</v>
      </c>
      <c r="AI44" s="2">
        <v>20582</v>
      </c>
      <c r="AJ44" s="2">
        <v>20504</v>
      </c>
    </row>
    <row r="45" spans="1:36">
      <c r="A45" s="2" t="s">
        <v>62</v>
      </c>
      <c r="B45" s="2" t="s">
        <v>16</v>
      </c>
      <c r="C45" s="2">
        <f t="shared" si="5"/>
        <v>17243.123611111114</v>
      </c>
      <c r="D45" s="2">
        <f t="shared" si="6"/>
        <v>18378.655500000001</v>
      </c>
      <c r="E45" s="1">
        <f t="shared" si="7"/>
        <v>-6.5854187124029755</v>
      </c>
      <c r="F45" s="2">
        <f t="shared" si="8"/>
        <v>21844.45</v>
      </c>
      <c r="G45" s="14">
        <v>27</v>
      </c>
      <c r="H45" s="1">
        <f t="shared" si="9"/>
        <v>100</v>
      </c>
      <c r="I45" s="1">
        <v>2005</v>
      </c>
      <c r="J45" s="2">
        <v>2110.54</v>
      </c>
      <c r="K45" s="2">
        <v>1320.99</v>
      </c>
      <c r="L45" s="2">
        <v>3045.07</v>
      </c>
      <c r="M45" s="2">
        <v>621.76</v>
      </c>
      <c r="N45" s="2">
        <v>26.46</v>
      </c>
      <c r="O45" s="2">
        <v>33386.69</v>
      </c>
      <c r="P45" s="2">
        <v>33096.65</v>
      </c>
      <c r="Q45" s="2">
        <v>26743.25</v>
      </c>
      <c r="R45" s="2">
        <v>20158.3</v>
      </c>
      <c r="S45" s="2">
        <v>20720.39</v>
      </c>
      <c r="T45" s="2">
        <v>34267.440000000002</v>
      </c>
      <c r="U45" s="2">
        <v>48753.67</v>
      </c>
      <c r="V45" s="2">
        <v>38313.75</v>
      </c>
      <c r="W45" s="2">
        <v>30939.03</v>
      </c>
      <c r="X45" s="2">
        <v>24194.959999999999</v>
      </c>
      <c r="Y45" s="2">
        <v>31297</v>
      </c>
      <c r="Z45" s="2">
        <v>26707.759999999998</v>
      </c>
      <c r="AA45" s="2">
        <v>21844.45</v>
      </c>
      <c r="AB45" s="2">
        <v>17680</v>
      </c>
      <c r="AC45" s="2">
        <v>45524.62</v>
      </c>
      <c r="AD45" s="2">
        <v>29876.799999999999</v>
      </c>
      <c r="AE45" s="2">
        <v>20444.09</v>
      </c>
      <c r="AF45" s="2">
        <v>16194.79</v>
      </c>
      <c r="AG45" s="2">
        <v>12792</v>
      </c>
      <c r="AH45" s="2">
        <v>49128.55</v>
      </c>
      <c r="AI45" s="2">
        <v>11649.44</v>
      </c>
      <c r="AJ45" s="2">
        <v>19914</v>
      </c>
    </row>
    <row r="46" spans="1:36">
      <c r="A46" s="2" t="s">
        <v>63</v>
      </c>
      <c r="B46" s="2" t="s">
        <v>18</v>
      </c>
      <c r="C46" s="2">
        <f t="shared" si="5"/>
        <v>4402.9119444444459</v>
      </c>
      <c r="D46" s="2">
        <f t="shared" si="6"/>
        <v>6540.2820000000002</v>
      </c>
      <c r="E46" s="1">
        <f t="shared" si="7"/>
        <v>-48.544465174972856</v>
      </c>
      <c r="F46" s="2">
        <f t="shared" si="8"/>
        <v>6206.4</v>
      </c>
      <c r="G46" s="14">
        <v>19</v>
      </c>
      <c r="H46" s="1">
        <f t="shared" si="9"/>
        <v>70.370370370370381</v>
      </c>
      <c r="I46" s="1">
        <v>2007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10.51</v>
      </c>
      <c r="Q46" s="2">
        <v>66.91</v>
      </c>
      <c r="R46" s="2">
        <v>0</v>
      </c>
      <c r="S46" s="2">
        <v>0</v>
      </c>
      <c r="T46" s="2">
        <v>6505.71</v>
      </c>
      <c r="U46" s="2">
        <v>15961.18</v>
      </c>
      <c r="V46" s="2">
        <v>9396.9000000000015</v>
      </c>
      <c r="W46" s="2">
        <v>6483</v>
      </c>
      <c r="X46" s="2">
        <v>6327.12</v>
      </c>
      <c r="Y46" s="2">
        <v>8172.97</v>
      </c>
      <c r="Z46" s="2">
        <v>18376.77</v>
      </c>
      <c r="AA46" s="2">
        <v>9694.2900000000009</v>
      </c>
      <c r="AB46" s="2">
        <v>12699.63</v>
      </c>
      <c r="AC46" s="2">
        <v>9455.27</v>
      </c>
      <c r="AD46" s="2">
        <v>4480.1099999999997</v>
      </c>
      <c r="AE46" s="2">
        <v>4305.55</v>
      </c>
      <c r="AF46" s="2">
        <v>6238.72</v>
      </c>
      <c r="AG46" s="2">
        <v>4099.18</v>
      </c>
      <c r="AH46" s="2">
        <v>10647.51</v>
      </c>
      <c r="AI46" s="2">
        <v>6206.4</v>
      </c>
      <c r="AJ46" s="2">
        <v>19377.099999999999</v>
      </c>
    </row>
    <row r="47" spans="1:36">
      <c r="A47" s="2" t="s">
        <v>64</v>
      </c>
      <c r="B47" s="2" t="s">
        <v>18</v>
      </c>
      <c r="C47" s="2">
        <f t="shared" si="5"/>
        <v>1693.0125000000003</v>
      </c>
      <c r="D47" s="2">
        <f t="shared" si="6"/>
        <v>3443.5852500000001</v>
      </c>
      <c r="E47" s="1">
        <f t="shared" si="7"/>
        <v>-103.3998715307772</v>
      </c>
      <c r="F47" s="2">
        <f t="shared" si="8"/>
        <v>1011.6800000000001</v>
      </c>
      <c r="G47" s="14">
        <v>27</v>
      </c>
      <c r="H47" s="1">
        <f t="shared" si="9"/>
        <v>100</v>
      </c>
      <c r="I47" s="1">
        <v>2007</v>
      </c>
      <c r="J47" s="2">
        <v>2159.44</v>
      </c>
      <c r="K47" s="2">
        <v>15.28</v>
      </c>
      <c r="L47" s="2">
        <v>12.13</v>
      </c>
      <c r="M47" s="2">
        <v>3509.83</v>
      </c>
      <c r="N47" s="2">
        <v>17.64</v>
      </c>
      <c r="O47" s="2">
        <v>80.16</v>
      </c>
      <c r="P47" s="2">
        <v>124.89</v>
      </c>
      <c r="Q47" s="2">
        <v>45.53</v>
      </c>
      <c r="R47" s="2">
        <v>84.2</v>
      </c>
      <c r="S47" s="2">
        <v>164.64</v>
      </c>
      <c r="T47" s="2">
        <v>661.37</v>
      </c>
      <c r="U47" s="2">
        <v>819.14</v>
      </c>
      <c r="V47" s="2">
        <v>1046.3399999999999</v>
      </c>
      <c r="W47" s="2">
        <v>767.77</v>
      </c>
      <c r="X47" s="2">
        <v>1185.74</v>
      </c>
      <c r="Y47" s="2">
        <v>2355.79</v>
      </c>
      <c r="Z47" s="2">
        <v>1984.09</v>
      </c>
      <c r="AA47" s="2">
        <v>3164.79</v>
      </c>
      <c r="AB47" s="2">
        <v>1011.6800000000001</v>
      </c>
      <c r="AC47" s="2">
        <v>5220.0999999999995</v>
      </c>
      <c r="AD47" s="2">
        <v>2487.48</v>
      </c>
      <c r="AE47" s="2">
        <v>799.91</v>
      </c>
      <c r="AF47" s="2">
        <v>6792.38</v>
      </c>
      <c r="AG47" s="2">
        <v>7739.8700000000008</v>
      </c>
      <c r="AH47" s="2">
        <v>639.43000000000006</v>
      </c>
      <c r="AI47" s="2">
        <v>1268.05</v>
      </c>
      <c r="AJ47" s="2">
        <v>16790.780000000002</v>
      </c>
    </row>
    <row r="48" spans="1:36">
      <c r="A48" s="2" t="s">
        <v>65</v>
      </c>
      <c r="B48" s="2" t="s">
        <v>18</v>
      </c>
      <c r="C48" s="2">
        <f t="shared" si="5"/>
        <v>10894.983888888888</v>
      </c>
      <c r="D48" s="2">
        <f t="shared" si="6"/>
        <v>11341.253249999998</v>
      </c>
      <c r="E48" s="1">
        <f t="shared" si="7"/>
        <v>-4.0960993211401817</v>
      </c>
      <c r="F48" s="2">
        <f t="shared" si="8"/>
        <v>11300.34</v>
      </c>
      <c r="G48" s="14">
        <v>27</v>
      </c>
      <c r="H48" s="1">
        <f t="shared" si="9"/>
        <v>100</v>
      </c>
      <c r="I48" s="1">
        <v>1986</v>
      </c>
      <c r="J48" s="2">
        <v>165.34</v>
      </c>
      <c r="K48" s="2">
        <v>1441.06</v>
      </c>
      <c r="L48" s="2">
        <v>12605.779999999999</v>
      </c>
      <c r="M48" s="2">
        <v>5415.17</v>
      </c>
      <c r="N48" s="2">
        <v>11907.33</v>
      </c>
      <c r="O48" s="2">
        <v>69295.600000000006</v>
      </c>
      <c r="P48" s="2">
        <v>3058.99</v>
      </c>
      <c r="Q48" s="2">
        <v>9846.23</v>
      </c>
      <c r="R48" s="2">
        <v>11300.34</v>
      </c>
      <c r="S48" s="2">
        <v>9685.35</v>
      </c>
      <c r="T48" s="2">
        <v>14143.77</v>
      </c>
      <c r="U48" s="2">
        <v>11358.91</v>
      </c>
      <c r="V48" s="2">
        <v>43957.350000000006</v>
      </c>
      <c r="W48" s="2">
        <v>4202.58</v>
      </c>
      <c r="X48" s="2">
        <v>14152.29</v>
      </c>
      <c r="Y48" s="2">
        <v>9479.880000000001</v>
      </c>
      <c r="Z48" s="2">
        <v>8986.74</v>
      </c>
      <c r="AA48" s="2">
        <v>13943.98</v>
      </c>
      <c r="AB48" s="2">
        <v>9650.7000000000007</v>
      </c>
      <c r="AC48" s="2">
        <v>13649.17</v>
      </c>
      <c r="AD48" s="2">
        <v>30389.109999999997</v>
      </c>
      <c r="AE48" s="2">
        <v>29963.940000000002</v>
      </c>
      <c r="AF48" s="2">
        <v>17163.059999999998</v>
      </c>
      <c r="AG48" s="2">
        <v>5112.3600000000006</v>
      </c>
      <c r="AH48" s="2">
        <v>5500.04</v>
      </c>
      <c r="AI48" s="2">
        <v>9424.5300000000007</v>
      </c>
      <c r="AJ48" s="2">
        <v>16419.82</v>
      </c>
    </row>
    <row r="49" spans="1:36">
      <c r="A49" s="2" t="s">
        <v>66</v>
      </c>
      <c r="B49" s="2" t="s">
        <v>18</v>
      </c>
      <c r="C49" s="2">
        <f t="shared" si="5"/>
        <v>7315.0494444444439</v>
      </c>
      <c r="D49" s="2">
        <f t="shared" si="6"/>
        <v>11243.802750000003</v>
      </c>
      <c r="E49" s="1">
        <f t="shared" si="7"/>
        <v>-53.707816131568684</v>
      </c>
      <c r="F49" s="2">
        <f t="shared" si="8"/>
        <v>9569.81</v>
      </c>
      <c r="G49" s="14">
        <v>27</v>
      </c>
      <c r="H49" s="1">
        <f t="shared" si="9"/>
        <v>100</v>
      </c>
      <c r="I49" s="1">
        <v>2003</v>
      </c>
      <c r="J49" s="2">
        <v>2300.4299999999998</v>
      </c>
      <c r="K49" s="2">
        <v>12833.97</v>
      </c>
      <c r="L49" s="2">
        <v>10286.36</v>
      </c>
      <c r="M49" s="2">
        <v>2015.31</v>
      </c>
      <c r="N49" s="2">
        <v>10884.38</v>
      </c>
      <c r="O49" s="2">
        <v>676.11</v>
      </c>
      <c r="P49" s="2">
        <v>361.97</v>
      </c>
      <c r="Q49" s="2">
        <v>520.51</v>
      </c>
      <c r="R49" s="2">
        <v>524.17999999999995</v>
      </c>
      <c r="S49" s="2">
        <v>912.28</v>
      </c>
      <c r="T49" s="2">
        <v>7494.36</v>
      </c>
      <c r="U49" s="2">
        <v>13489.81</v>
      </c>
      <c r="V49" s="2">
        <v>18663.77</v>
      </c>
      <c r="W49" s="2">
        <v>8828.33</v>
      </c>
      <c r="X49" s="2">
        <v>4601.59</v>
      </c>
      <c r="Y49" s="2">
        <v>10834.51</v>
      </c>
      <c r="Z49" s="2">
        <v>8196.5400000000009</v>
      </c>
      <c r="AA49" s="2">
        <v>12010.810000000001</v>
      </c>
      <c r="AB49" s="2">
        <v>7779.27</v>
      </c>
      <c r="AC49" s="2">
        <v>4704.8600000000006</v>
      </c>
      <c r="AD49" s="2">
        <v>9569.81</v>
      </c>
      <c r="AE49" s="2">
        <v>14923.93</v>
      </c>
      <c r="AF49" s="2">
        <v>26813.040000000001</v>
      </c>
      <c r="AG49" s="2">
        <v>14996.94</v>
      </c>
      <c r="AH49" s="2">
        <v>23715.800000000003</v>
      </c>
      <c r="AI49" s="2">
        <v>19836.59</v>
      </c>
      <c r="AJ49" s="2">
        <v>15566.32</v>
      </c>
    </row>
    <row r="50" spans="1:36">
      <c r="A50" s="2" t="s">
        <v>67</v>
      </c>
      <c r="B50" s="2" t="s">
        <v>16</v>
      </c>
      <c r="C50" s="2">
        <f t="shared" si="5"/>
        <v>22620.080833333341</v>
      </c>
      <c r="D50" s="2">
        <f t="shared" si="6"/>
        <v>19903.491750000001</v>
      </c>
      <c r="E50" s="1">
        <f t="shared" si="7"/>
        <v>12.009634728316829</v>
      </c>
      <c r="F50" s="2">
        <f t="shared" si="8"/>
        <v>30300.73</v>
      </c>
      <c r="G50" s="14">
        <v>27</v>
      </c>
      <c r="H50" s="1">
        <f t="shared" si="9"/>
        <v>100</v>
      </c>
      <c r="I50" s="1">
        <v>1994</v>
      </c>
      <c r="J50" s="2">
        <v>30300.73</v>
      </c>
      <c r="K50" s="2">
        <v>6360.65</v>
      </c>
      <c r="L50" s="2">
        <v>22511.41</v>
      </c>
      <c r="M50" s="2">
        <v>7688.38</v>
      </c>
      <c r="N50" s="2">
        <v>37493.68</v>
      </c>
      <c r="O50" s="2">
        <v>26561.620000000003</v>
      </c>
      <c r="P50" s="2">
        <v>37964.120000000003</v>
      </c>
      <c r="Q50" s="2">
        <v>26109.739999999998</v>
      </c>
      <c r="R50" s="2">
        <v>20234.309999999998</v>
      </c>
      <c r="S50" s="2">
        <v>39692.85</v>
      </c>
      <c r="T50" s="2">
        <v>36856.31</v>
      </c>
      <c r="U50" s="2">
        <v>38443.379999999997</v>
      </c>
      <c r="V50" s="2">
        <v>40521.51</v>
      </c>
      <c r="W50" s="2">
        <v>86391.84</v>
      </c>
      <c r="X50" s="2">
        <v>22930.620000000003</v>
      </c>
      <c r="Y50" s="2">
        <v>21641.52</v>
      </c>
      <c r="Z50" s="2">
        <v>47240.35</v>
      </c>
      <c r="AA50" s="2">
        <v>13937.56</v>
      </c>
      <c r="AB50" s="2">
        <v>16425.04</v>
      </c>
      <c r="AC50" s="2">
        <v>36997.42</v>
      </c>
      <c r="AD50" s="2">
        <v>37553.379999999997</v>
      </c>
      <c r="AE50" s="2">
        <v>33585.040000000001</v>
      </c>
      <c r="AF50" s="2">
        <v>23755.09</v>
      </c>
      <c r="AG50" s="2">
        <v>32295.14</v>
      </c>
      <c r="AH50" s="2">
        <v>37330.35</v>
      </c>
      <c r="AI50" s="2">
        <v>20058.310000000001</v>
      </c>
      <c r="AJ50" s="2">
        <v>13442.56</v>
      </c>
    </row>
    <row r="51" spans="1:36">
      <c r="A51" s="2" t="s">
        <v>68</v>
      </c>
      <c r="B51" s="2" t="s">
        <v>18</v>
      </c>
      <c r="C51" s="2">
        <f t="shared" si="5"/>
        <v>25163.476666666676</v>
      </c>
      <c r="D51" s="2">
        <f t="shared" si="6"/>
        <v>10023.576000000001</v>
      </c>
      <c r="E51" s="1">
        <f t="shared" si="7"/>
        <v>60.166172056511016</v>
      </c>
      <c r="F51" s="2">
        <f t="shared" si="8"/>
        <v>12604.24</v>
      </c>
      <c r="G51" s="14">
        <v>27</v>
      </c>
      <c r="H51" s="1">
        <f t="shared" si="9"/>
        <v>100</v>
      </c>
      <c r="I51" s="1">
        <v>1982</v>
      </c>
      <c r="J51" s="2">
        <v>50576.93</v>
      </c>
      <c r="K51" s="2">
        <v>230725.23</v>
      </c>
      <c r="L51" s="2">
        <v>135202.25999999998</v>
      </c>
      <c r="M51" s="2">
        <v>27877.59</v>
      </c>
      <c r="N51" s="2">
        <v>94490.01</v>
      </c>
      <c r="O51" s="2">
        <v>2334.52</v>
      </c>
      <c r="P51" s="2">
        <v>33762.629999999997</v>
      </c>
      <c r="Q51" s="2">
        <v>76484.009999999995</v>
      </c>
      <c r="R51" s="2">
        <v>46965.109999999993</v>
      </c>
      <c r="S51" s="2">
        <v>12545.64</v>
      </c>
      <c r="T51" s="2">
        <v>22828.91</v>
      </c>
      <c r="U51" s="2">
        <v>940.25</v>
      </c>
      <c r="V51" s="2">
        <v>12604.24</v>
      </c>
      <c r="W51" s="2">
        <v>8789.57</v>
      </c>
      <c r="X51" s="2">
        <v>2336.64</v>
      </c>
      <c r="Y51" s="2">
        <v>6009.1500000000005</v>
      </c>
      <c r="Z51" s="2">
        <v>7764.79</v>
      </c>
      <c r="AA51" s="2">
        <v>22804.38</v>
      </c>
      <c r="AB51" s="2">
        <v>15623.3</v>
      </c>
      <c r="AC51" s="2">
        <v>11003.06</v>
      </c>
      <c r="AD51" s="2">
        <v>5906.65</v>
      </c>
      <c r="AE51" s="2">
        <v>14994.11</v>
      </c>
      <c r="AF51" s="2">
        <v>787.01</v>
      </c>
      <c r="AG51" s="2">
        <v>12600.43</v>
      </c>
      <c r="AH51" s="2">
        <v>36830.410000000003</v>
      </c>
      <c r="AI51" s="2">
        <v>1544.9</v>
      </c>
      <c r="AJ51" s="2">
        <v>11553.43</v>
      </c>
    </row>
    <row r="52" spans="1:36">
      <c r="A52" s="2" t="s">
        <v>69</v>
      </c>
      <c r="B52" s="2" t="s">
        <v>16</v>
      </c>
      <c r="C52" s="2">
        <f t="shared" si="5"/>
        <v>1516.7158333333332</v>
      </c>
      <c r="D52" s="2">
        <f t="shared" si="6"/>
        <v>1981.1272499999998</v>
      </c>
      <c r="E52" s="1">
        <f t="shared" si="7"/>
        <v>-30.619540355559899</v>
      </c>
      <c r="F52" s="2">
        <f t="shared" si="8"/>
        <v>786.18000000000006</v>
      </c>
      <c r="G52" s="14">
        <v>27</v>
      </c>
      <c r="H52" s="1">
        <f t="shared" si="9"/>
        <v>100</v>
      </c>
      <c r="I52" s="1">
        <v>1985</v>
      </c>
      <c r="J52" s="2">
        <v>49.07</v>
      </c>
      <c r="K52" s="2">
        <v>1922.49</v>
      </c>
      <c r="L52" s="2">
        <v>4800.76</v>
      </c>
      <c r="M52" s="2">
        <v>652.29</v>
      </c>
      <c r="N52" s="2">
        <v>11371.4</v>
      </c>
      <c r="O52" s="2">
        <v>213.66</v>
      </c>
      <c r="P52" s="2">
        <v>262.41000000000003</v>
      </c>
      <c r="Q52" s="2">
        <v>454.84</v>
      </c>
      <c r="R52" s="2">
        <v>536.49</v>
      </c>
      <c r="S52" s="2">
        <v>1021.23</v>
      </c>
      <c r="T52" s="2">
        <v>786.18000000000006</v>
      </c>
      <c r="U52" s="2">
        <v>3312.23</v>
      </c>
      <c r="V52" s="2">
        <v>377.14</v>
      </c>
      <c r="W52" s="2">
        <v>861.18</v>
      </c>
      <c r="X52" s="2">
        <v>666.72</v>
      </c>
      <c r="Y52" s="2">
        <v>409.3</v>
      </c>
      <c r="Z52" s="2">
        <v>489.35</v>
      </c>
      <c r="AA52" s="2">
        <v>1153.6799999999998</v>
      </c>
      <c r="AB52" s="2">
        <v>1126.8</v>
      </c>
      <c r="AC52" s="2">
        <v>498.21</v>
      </c>
      <c r="AD52" s="2">
        <v>312.2</v>
      </c>
      <c r="AE52" s="2">
        <v>265.39</v>
      </c>
      <c r="AF52" s="2">
        <v>1322.54</v>
      </c>
      <c r="AG52" s="2">
        <v>4202.87</v>
      </c>
      <c r="AH52" s="2">
        <v>5418.78</v>
      </c>
      <c r="AI52" s="2">
        <v>1104.78</v>
      </c>
      <c r="AJ52" s="2">
        <v>11009.78</v>
      </c>
    </row>
    <row r="53" spans="1:36">
      <c r="A53" s="2" t="s">
        <v>70</v>
      </c>
      <c r="B53" s="2" t="s">
        <v>16</v>
      </c>
      <c r="C53" s="2">
        <f t="shared" si="5"/>
        <v>6237.7336111111126</v>
      </c>
      <c r="D53" s="2">
        <f t="shared" si="6"/>
        <v>6600.3427499999998</v>
      </c>
      <c r="E53" s="1">
        <f t="shared" si="7"/>
        <v>-5.8131552498968686</v>
      </c>
      <c r="F53" s="2">
        <f t="shared" si="8"/>
        <v>4407.53</v>
      </c>
      <c r="G53" s="14">
        <v>27</v>
      </c>
      <c r="H53" s="1">
        <f t="shared" si="9"/>
        <v>100</v>
      </c>
      <c r="I53" s="1">
        <v>2006</v>
      </c>
      <c r="J53" s="2">
        <v>476.22</v>
      </c>
      <c r="K53" s="2">
        <v>4407.53</v>
      </c>
      <c r="L53" s="2">
        <v>2518.84</v>
      </c>
      <c r="M53" s="2">
        <v>1086.8800000000001</v>
      </c>
      <c r="N53" s="2">
        <v>471.31</v>
      </c>
      <c r="O53" s="2">
        <v>29901.96</v>
      </c>
      <c r="P53" s="2">
        <v>4589.45</v>
      </c>
      <c r="Q53" s="2">
        <v>2342.9700000000003</v>
      </c>
      <c r="R53" s="2">
        <v>40415.550000000003</v>
      </c>
      <c r="S53" s="2">
        <v>4589.47</v>
      </c>
      <c r="T53" s="2">
        <v>3391.24</v>
      </c>
      <c r="U53" s="2">
        <v>11600.48</v>
      </c>
      <c r="V53" s="2">
        <v>3784.66</v>
      </c>
      <c r="W53" s="2">
        <v>4540.8599999999997</v>
      </c>
      <c r="X53" s="2">
        <v>5439.54</v>
      </c>
      <c r="Y53" s="2">
        <v>12871.01</v>
      </c>
      <c r="Z53" s="2">
        <v>4125.87</v>
      </c>
      <c r="AA53" s="2">
        <v>1561.23</v>
      </c>
      <c r="AB53" s="2">
        <v>3682.1</v>
      </c>
      <c r="AC53" s="2">
        <v>2922</v>
      </c>
      <c r="AD53" s="2">
        <v>3492.19</v>
      </c>
      <c r="AE53" s="2">
        <v>5949.82</v>
      </c>
      <c r="AF53" s="2">
        <v>5325.42</v>
      </c>
      <c r="AG53" s="2">
        <v>9234.4699999999993</v>
      </c>
      <c r="AH53" s="2">
        <v>3807.04</v>
      </c>
      <c r="AI53" s="2">
        <v>43484.299999999996</v>
      </c>
      <c r="AJ53" s="2">
        <v>8546</v>
      </c>
    </row>
    <row r="54" spans="1:36">
      <c r="A54" s="2" t="s">
        <v>71</v>
      </c>
      <c r="B54" s="2" t="s">
        <v>16</v>
      </c>
      <c r="C54" s="2">
        <f t="shared" si="5"/>
        <v>25942.868333333339</v>
      </c>
      <c r="D54" s="2">
        <f t="shared" si="6"/>
        <v>5943.5745000000006</v>
      </c>
      <c r="E54" s="1">
        <f t="shared" si="7"/>
        <v>77.089755752399768</v>
      </c>
      <c r="F54" s="2">
        <f t="shared" si="8"/>
        <v>7183.1399999999994</v>
      </c>
      <c r="G54" s="14">
        <v>27</v>
      </c>
      <c r="H54" s="1">
        <f t="shared" si="9"/>
        <v>100</v>
      </c>
      <c r="I54" s="1">
        <v>1983</v>
      </c>
      <c r="J54" s="2">
        <v>120826.9</v>
      </c>
      <c r="K54" s="2">
        <v>141672.48000000001</v>
      </c>
      <c r="L54" s="2">
        <v>296723.74</v>
      </c>
      <c r="M54" s="2">
        <v>4385.04</v>
      </c>
      <c r="N54" s="2">
        <v>203.78</v>
      </c>
      <c r="O54" s="2">
        <v>55.99</v>
      </c>
      <c r="P54" s="2">
        <v>2955.59</v>
      </c>
      <c r="Q54" s="2">
        <v>54859.48</v>
      </c>
      <c r="R54" s="2">
        <v>36229.4</v>
      </c>
      <c r="S54" s="2">
        <v>130953.94</v>
      </c>
      <c r="T54" s="2">
        <v>184.93</v>
      </c>
      <c r="U54" s="2">
        <v>2892.22</v>
      </c>
      <c r="V54" s="2">
        <v>18625.100000000002</v>
      </c>
      <c r="W54" s="2">
        <v>17659.72</v>
      </c>
      <c r="X54" s="2">
        <v>15638.27</v>
      </c>
      <c r="Y54" s="2">
        <v>7183.1399999999994</v>
      </c>
      <c r="Z54" s="2">
        <v>3645.88</v>
      </c>
      <c r="AA54" s="2">
        <v>1457.63</v>
      </c>
      <c r="AB54" s="2">
        <v>6850.15</v>
      </c>
      <c r="AC54" s="2">
        <v>7556.6200000000008</v>
      </c>
      <c r="AD54" s="2">
        <v>671.92000000000007</v>
      </c>
      <c r="AE54" s="2">
        <v>7150.52</v>
      </c>
      <c r="AF54" s="2">
        <v>6418.17</v>
      </c>
      <c r="AG54" s="2">
        <v>199.91</v>
      </c>
      <c r="AH54" s="2">
        <v>29660.29</v>
      </c>
      <c r="AI54" s="2">
        <v>11137.45</v>
      </c>
      <c r="AJ54" s="2">
        <v>8145</v>
      </c>
    </row>
    <row r="55" spans="1:36">
      <c r="A55" s="2" t="s">
        <v>72</v>
      </c>
      <c r="B55" s="2" t="s">
        <v>18</v>
      </c>
      <c r="C55" s="2">
        <f t="shared" si="5"/>
        <v>8709.1327777777769</v>
      </c>
      <c r="D55" s="2">
        <f t="shared" si="6"/>
        <v>6444.3757500000002</v>
      </c>
      <c r="E55" s="1">
        <f t="shared" si="7"/>
        <v>26.004392005097575</v>
      </c>
      <c r="F55" s="2">
        <f t="shared" si="8"/>
        <v>7800.57</v>
      </c>
      <c r="G55" s="14">
        <v>27</v>
      </c>
      <c r="H55" s="1">
        <f t="shared" si="9"/>
        <v>100</v>
      </c>
      <c r="I55" s="1">
        <v>1989</v>
      </c>
      <c r="J55" s="2">
        <v>764.81</v>
      </c>
      <c r="K55" s="2">
        <v>29895.69</v>
      </c>
      <c r="L55" s="2">
        <v>7114.8600000000006</v>
      </c>
      <c r="M55" s="2">
        <v>600.51</v>
      </c>
      <c r="N55" s="2">
        <v>21404.76</v>
      </c>
      <c r="O55" s="2">
        <v>36586.36</v>
      </c>
      <c r="P55" s="2">
        <v>12821.830000000002</v>
      </c>
      <c r="Q55" s="2">
        <v>2269.1400000000003</v>
      </c>
      <c r="R55" s="2">
        <v>52847.259999999995</v>
      </c>
      <c r="S55" s="2">
        <v>8175.19</v>
      </c>
      <c r="T55" s="2">
        <v>2533.2199999999998</v>
      </c>
      <c r="U55" s="2">
        <v>3461.84</v>
      </c>
      <c r="V55" s="2">
        <v>11300.65</v>
      </c>
      <c r="W55" s="2">
        <v>6412.6</v>
      </c>
      <c r="X55" s="2">
        <v>5711.77</v>
      </c>
      <c r="Y55" s="2">
        <v>12364.789999999999</v>
      </c>
      <c r="Z55" s="2">
        <v>13338.49</v>
      </c>
      <c r="AA55" s="2">
        <v>13503.630000000001</v>
      </c>
      <c r="AB55" s="2">
        <v>6254.74</v>
      </c>
      <c r="AC55" s="2">
        <v>3342.95</v>
      </c>
      <c r="AD55" s="2">
        <v>22419.53</v>
      </c>
      <c r="AE55" s="2">
        <v>7800.57</v>
      </c>
      <c r="AF55" s="2">
        <v>3869.2</v>
      </c>
      <c r="AG55" s="2">
        <v>7837.04</v>
      </c>
      <c r="AH55" s="2">
        <v>8675.2999999999993</v>
      </c>
      <c r="AI55" s="2">
        <v>5062.38</v>
      </c>
      <c r="AJ55" s="2">
        <v>7159.67</v>
      </c>
    </row>
    <row r="56" spans="1:36">
      <c r="A56" s="8" t="s">
        <v>73</v>
      </c>
      <c r="B56" s="2" t="s">
        <v>74</v>
      </c>
      <c r="C56" s="2">
        <f t="shared" si="5"/>
        <v>97573.332222222205</v>
      </c>
      <c r="D56" s="2">
        <f t="shared" si="6"/>
        <v>16197.480749999999</v>
      </c>
      <c r="E56" s="1">
        <f t="shared" si="7"/>
        <v>83.39968474878934</v>
      </c>
      <c r="F56" s="2">
        <f t="shared" si="8"/>
        <v>45566</v>
      </c>
      <c r="G56" s="14">
        <v>27</v>
      </c>
      <c r="H56" s="1">
        <f t="shared" si="9"/>
        <v>100</v>
      </c>
      <c r="I56" s="1">
        <v>1990</v>
      </c>
      <c r="J56" s="2">
        <v>7139.34</v>
      </c>
      <c r="K56" s="2">
        <v>56271.34</v>
      </c>
      <c r="L56" s="2">
        <v>8470.16</v>
      </c>
      <c r="M56" s="2">
        <v>22842.26</v>
      </c>
      <c r="N56" s="2">
        <v>26059.65</v>
      </c>
      <c r="O56" s="2">
        <v>287984</v>
      </c>
      <c r="P56" s="2">
        <v>245302</v>
      </c>
      <c r="Q56" s="2">
        <v>292149.88</v>
      </c>
      <c r="R56" s="2">
        <v>293040</v>
      </c>
      <c r="S56" s="2">
        <v>486029</v>
      </c>
      <c r="T56" s="2">
        <v>299567</v>
      </c>
      <c r="U56" s="2">
        <v>338156</v>
      </c>
      <c r="V56" s="2">
        <v>234621.38</v>
      </c>
      <c r="W56" s="2">
        <v>368428</v>
      </c>
      <c r="X56" s="2">
        <v>135431</v>
      </c>
      <c r="Y56" s="2">
        <v>100640.54</v>
      </c>
      <c r="Z56" s="2">
        <v>94542</v>
      </c>
      <c r="AA56" s="2">
        <v>45566</v>
      </c>
      <c r="AB56" s="2">
        <v>26907</v>
      </c>
      <c r="AC56" s="2">
        <v>17961</v>
      </c>
      <c r="AD56" s="2">
        <v>18936.27</v>
      </c>
      <c r="AE56" s="2">
        <v>26014.29</v>
      </c>
      <c r="AF56" s="2">
        <v>16998</v>
      </c>
      <c r="AG56" s="2">
        <v>21615</v>
      </c>
      <c r="AH56" s="2">
        <v>20960.07</v>
      </c>
      <c r="AI56" s="2">
        <v>14021.01</v>
      </c>
      <c r="AJ56" s="2">
        <v>6987.77</v>
      </c>
    </row>
    <row r="57" spans="1:36">
      <c r="A57" s="2" t="s">
        <v>75</v>
      </c>
      <c r="B57" s="2" t="s">
        <v>18</v>
      </c>
      <c r="C57" s="2">
        <f t="shared" si="5"/>
        <v>3079.4627777777787</v>
      </c>
      <c r="D57" s="2">
        <f t="shared" si="6"/>
        <v>4601.3430000000008</v>
      </c>
      <c r="E57" s="1">
        <f t="shared" si="7"/>
        <v>-49.420315556483231</v>
      </c>
      <c r="F57" s="2">
        <f t="shared" si="8"/>
        <v>1946</v>
      </c>
      <c r="G57" s="14">
        <v>20</v>
      </c>
      <c r="H57" s="1">
        <f t="shared" si="9"/>
        <v>74.074074074074076</v>
      </c>
      <c r="I57" s="1">
        <v>1989</v>
      </c>
      <c r="J57" s="2">
        <v>0</v>
      </c>
      <c r="K57" s="2">
        <v>375.74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26848.77</v>
      </c>
      <c r="S57" s="2">
        <v>32</v>
      </c>
      <c r="T57" s="2">
        <v>140</v>
      </c>
      <c r="U57" s="2">
        <v>61.99</v>
      </c>
      <c r="V57" s="2">
        <v>2973.5</v>
      </c>
      <c r="W57" s="2">
        <v>317</v>
      </c>
      <c r="X57" s="2">
        <v>1600</v>
      </c>
      <c r="Y57" s="2">
        <v>7247.42</v>
      </c>
      <c r="Z57" s="2">
        <v>9913</v>
      </c>
      <c r="AA57" s="2">
        <v>1946</v>
      </c>
      <c r="AB57" s="2">
        <v>7372.44</v>
      </c>
      <c r="AC57" s="2">
        <v>14279</v>
      </c>
      <c r="AD57" s="2">
        <v>6220</v>
      </c>
      <c r="AE57" s="2">
        <v>5058</v>
      </c>
      <c r="AF57" s="2">
        <v>4362</v>
      </c>
      <c r="AG57" s="2">
        <v>3749</v>
      </c>
      <c r="AH57" s="2">
        <v>8617.7999999999993</v>
      </c>
      <c r="AI57" s="2">
        <v>3095</v>
      </c>
      <c r="AJ57" s="2">
        <v>6652</v>
      </c>
    </row>
    <row r="58" spans="1:36">
      <c r="A58" s="2" t="s">
        <v>76</v>
      </c>
      <c r="B58" s="2" t="s">
        <v>18</v>
      </c>
      <c r="C58" s="2">
        <f t="shared" si="5"/>
        <v>9364.2861111111106</v>
      </c>
      <c r="D58" s="2">
        <f t="shared" si="6"/>
        <v>5182.7842500000006</v>
      </c>
      <c r="E58" s="1">
        <f t="shared" si="7"/>
        <v>44.653717448355046</v>
      </c>
      <c r="F58" s="2">
        <f t="shared" si="8"/>
        <v>11077.32</v>
      </c>
      <c r="G58" s="14">
        <v>27</v>
      </c>
      <c r="H58" s="1">
        <f t="shared" si="9"/>
        <v>100</v>
      </c>
      <c r="I58" s="1">
        <v>1995</v>
      </c>
      <c r="J58" s="2">
        <v>389.78999999999996</v>
      </c>
      <c r="K58" s="2">
        <v>11077.32</v>
      </c>
      <c r="L58" s="2">
        <v>5264.37</v>
      </c>
      <c r="M58" s="2">
        <v>11787.91</v>
      </c>
      <c r="N58" s="2">
        <v>412.62</v>
      </c>
      <c r="O58" s="2">
        <v>7618.24</v>
      </c>
      <c r="P58" s="2">
        <v>17729.59</v>
      </c>
      <c r="Q58" s="2">
        <v>31543.75</v>
      </c>
      <c r="R58" s="2">
        <v>26175.75</v>
      </c>
      <c r="S58" s="2">
        <v>21669.54</v>
      </c>
      <c r="T58" s="2">
        <v>20840.669999999998</v>
      </c>
      <c r="U58" s="2">
        <v>14323.25</v>
      </c>
      <c r="V58" s="2">
        <v>12425.7</v>
      </c>
      <c r="W58" s="2">
        <v>15723.34</v>
      </c>
      <c r="X58" s="2">
        <v>37868.36</v>
      </c>
      <c r="Y58" s="2">
        <v>14383.27</v>
      </c>
      <c r="Z58" s="2">
        <v>18777.04</v>
      </c>
      <c r="AA58" s="2">
        <v>8536.5499999999993</v>
      </c>
      <c r="AB58" s="2">
        <v>6008.93</v>
      </c>
      <c r="AC58" s="2">
        <v>5952.11</v>
      </c>
      <c r="AD58" s="2">
        <v>4922.62</v>
      </c>
      <c r="AE58" s="2">
        <v>3970.12</v>
      </c>
      <c r="AF58" s="2">
        <v>5521.1</v>
      </c>
      <c r="AG58" s="2">
        <v>7112.9400000000005</v>
      </c>
      <c r="AH58" s="2">
        <v>8741.9</v>
      </c>
      <c r="AI58" s="2">
        <v>12194.64</v>
      </c>
      <c r="AJ58" s="2">
        <v>6142.88</v>
      </c>
    </row>
    <row r="59" spans="1:36">
      <c r="A59" s="2" t="s">
        <v>77</v>
      </c>
      <c r="B59" s="2" t="s">
        <v>18</v>
      </c>
      <c r="C59" s="2">
        <f t="shared" si="5"/>
        <v>14285.834166666664</v>
      </c>
      <c r="D59" s="2">
        <f t="shared" si="6"/>
        <v>5305.8172500000001</v>
      </c>
      <c r="E59" s="1">
        <f t="shared" si="7"/>
        <v>62.859590919932849</v>
      </c>
      <c r="F59" s="2">
        <f t="shared" si="8"/>
        <v>9176.619999999999</v>
      </c>
      <c r="G59" s="14">
        <v>27</v>
      </c>
      <c r="H59" s="1">
        <f t="shared" si="9"/>
        <v>100</v>
      </c>
      <c r="I59" s="1">
        <v>1985</v>
      </c>
      <c r="J59" s="2">
        <v>6600.57</v>
      </c>
      <c r="K59" s="2">
        <v>41075.54</v>
      </c>
      <c r="L59" s="2">
        <v>9176.619999999999</v>
      </c>
      <c r="M59" s="2">
        <v>12494.41</v>
      </c>
      <c r="N59" s="2">
        <v>252933.08000000002</v>
      </c>
      <c r="O59" s="2">
        <v>4909.43</v>
      </c>
      <c r="P59" s="2">
        <v>4112.99</v>
      </c>
      <c r="Q59" s="2">
        <v>10195.14</v>
      </c>
      <c r="R59" s="2">
        <v>21173.379999999997</v>
      </c>
      <c r="S59" s="2">
        <v>10010.869999999999</v>
      </c>
      <c r="T59" s="2">
        <v>2864.48</v>
      </c>
      <c r="U59" s="2">
        <v>10796.869999999999</v>
      </c>
      <c r="V59" s="2">
        <v>12817.79</v>
      </c>
      <c r="W59" s="2">
        <v>6069.2300000000005</v>
      </c>
      <c r="X59" s="2">
        <v>11991.67</v>
      </c>
      <c r="Y59" s="2">
        <v>10453.61</v>
      </c>
      <c r="Z59" s="2">
        <v>15870.12</v>
      </c>
      <c r="AA59" s="2">
        <v>14443.48</v>
      </c>
      <c r="AB59" s="2">
        <v>16445.89</v>
      </c>
      <c r="AC59" s="2">
        <v>8027.73</v>
      </c>
      <c r="AD59" s="2">
        <v>4597.95</v>
      </c>
      <c r="AE59" s="2">
        <v>7126.33</v>
      </c>
      <c r="AF59" s="2">
        <v>4591.6100000000006</v>
      </c>
      <c r="AG59" s="2">
        <v>7925.1100000000006</v>
      </c>
      <c r="AH59" s="2">
        <v>1231.18</v>
      </c>
      <c r="AI59" s="2">
        <v>1265.9000000000001</v>
      </c>
      <c r="AJ59" s="2">
        <v>5089.0499999999993</v>
      </c>
    </row>
    <row r="60" spans="1:36">
      <c r="A60" s="2" t="s">
        <v>78</v>
      </c>
      <c r="B60" s="2" t="s">
        <v>18</v>
      </c>
      <c r="C60" s="2">
        <f t="shared" si="5"/>
        <v>1493.711111111111</v>
      </c>
      <c r="D60" s="2">
        <f t="shared" si="6"/>
        <v>1396.3387499999999</v>
      </c>
      <c r="E60" s="1">
        <f t="shared" si="7"/>
        <v>6.5188215034887005</v>
      </c>
      <c r="F60" s="2">
        <f t="shared" si="8"/>
        <v>504.02</v>
      </c>
      <c r="G60" s="14">
        <v>18</v>
      </c>
      <c r="H60" s="1">
        <f t="shared" si="9"/>
        <v>66.666666666666671</v>
      </c>
      <c r="I60" s="1">
        <v>1987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8.82</v>
      </c>
      <c r="P60" s="2">
        <v>30243.919999999998</v>
      </c>
      <c r="Q60" s="2">
        <v>0</v>
      </c>
      <c r="R60" s="2">
        <v>0</v>
      </c>
      <c r="S60" s="2">
        <v>0</v>
      </c>
      <c r="T60" s="2">
        <v>224</v>
      </c>
      <c r="U60" s="2">
        <v>0</v>
      </c>
      <c r="V60" s="2">
        <v>284.02</v>
      </c>
      <c r="W60" s="2">
        <v>677</v>
      </c>
      <c r="X60" s="2">
        <v>548</v>
      </c>
      <c r="Y60" s="2">
        <v>940.99</v>
      </c>
      <c r="Z60" s="2">
        <v>2229</v>
      </c>
      <c r="AA60" s="2">
        <v>504.02</v>
      </c>
      <c r="AB60" s="2">
        <v>2360</v>
      </c>
      <c r="AC60" s="2">
        <v>1457</v>
      </c>
      <c r="AD60" s="2">
        <v>2495</v>
      </c>
      <c r="AE60" s="2">
        <v>1932</v>
      </c>
      <c r="AF60" s="2">
        <v>1960</v>
      </c>
      <c r="AG60" s="2">
        <v>2863</v>
      </c>
      <c r="AH60" s="2">
        <v>651</v>
      </c>
      <c r="AI60" s="2">
        <v>367</v>
      </c>
      <c r="AJ60" s="2">
        <v>4028.83</v>
      </c>
    </row>
    <row r="61" spans="1:36">
      <c r="A61" s="8" t="s">
        <v>79</v>
      </c>
      <c r="B61" s="2" t="s">
        <v>80</v>
      </c>
      <c r="C61" s="2">
        <f t="shared" si="5"/>
        <v>86376.861111111109</v>
      </c>
      <c r="D61" s="2">
        <f t="shared" si="6"/>
        <v>9401.9249999999993</v>
      </c>
      <c r="E61" s="1">
        <f t="shared" si="7"/>
        <v>89.115227296919471</v>
      </c>
      <c r="F61" s="2">
        <f t="shared" si="8"/>
        <v>22758</v>
      </c>
      <c r="G61" s="14">
        <v>22</v>
      </c>
      <c r="H61" s="1">
        <f t="shared" si="9"/>
        <v>81.481481481481481</v>
      </c>
      <c r="I61" s="1">
        <v>1988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428275</v>
      </c>
      <c r="P61" s="2">
        <v>470502</v>
      </c>
      <c r="Q61" s="2">
        <v>564532</v>
      </c>
      <c r="R61" s="2">
        <v>368637</v>
      </c>
      <c r="S61" s="2">
        <v>316906</v>
      </c>
      <c r="T61" s="2">
        <v>206645</v>
      </c>
      <c r="U61" s="2">
        <v>207678</v>
      </c>
      <c r="V61" s="2">
        <v>197315</v>
      </c>
      <c r="W61" s="2">
        <v>70596</v>
      </c>
      <c r="X61" s="2">
        <v>63181</v>
      </c>
      <c r="Y61" s="2">
        <v>49036</v>
      </c>
      <c r="Z61" s="2">
        <v>40905</v>
      </c>
      <c r="AA61" s="2">
        <v>22758</v>
      </c>
      <c r="AB61" s="2">
        <v>26929</v>
      </c>
      <c r="AC61" s="2">
        <v>21845</v>
      </c>
      <c r="AD61" s="2">
        <v>12929</v>
      </c>
      <c r="AE61" s="2">
        <v>11169</v>
      </c>
      <c r="AF61" s="2">
        <v>9060</v>
      </c>
      <c r="AG61" s="2">
        <v>7034</v>
      </c>
      <c r="AH61" s="2">
        <v>6764</v>
      </c>
      <c r="AI61" s="2">
        <v>3266</v>
      </c>
      <c r="AJ61" s="2">
        <v>3605</v>
      </c>
    </row>
    <row r="62" spans="1:36">
      <c r="A62" s="2" t="s">
        <v>81</v>
      </c>
      <c r="B62" s="2" t="s">
        <v>18</v>
      </c>
      <c r="C62" s="2">
        <f t="shared" si="5"/>
        <v>4825.451944444445</v>
      </c>
      <c r="D62" s="2">
        <f t="shared" si="6"/>
        <v>3064.0732499999995</v>
      </c>
      <c r="E62" s="1">
        <f t="shared" si="7"/>
        <v>36.501838889356783</v>
      </c>
      <c r="F62" s="2">
        <f t="shared" si="8"/>
        <v>3957.09</v>
      </c>
      <c r="G62" s="14">
        <v>27</v>
      </c>
      <c r="H62" s="1">
        <f t="shared" si="9"/>
        <v>100</v>
      </c>
      <c r="I62" s="1">
        <v>1983</v>
      </c>
      <c r="J62" s="2">
        <v>4756.1099999999997</v>
      </c>
      <c r="K62" s="2">
        <v>10235.77</v>
      </c>
      <c r="L62" s="2">
        <v>47713.979999999996</v>
      </c>
      <c r="M62" s="2">
        <v>17245.43</v>
      </c>
      <c r="N62" s="2">
        <v>6678.35</v>
      </c>
      <c r="O62" s="2">
        <v>5940.95</v>
      </c>
      <c r="P62" s="2">
        <v>6663.4</v>
      </c>
      <c r="Q62" s="2">
        <v>2696.3199999999997</v>
      </c>
      <c r="R62" s="2">
        <v>2951.93</v>
      </c>
      <c r="S62" s="2">
        <v>2446.0700000000002</v>
      </c>
      <c r="T62" s="2">
        <v>5271.33</v>
      </c>
      <c r="U62" s="2">
        <v>1887.45</v>
      </c>
      <c r="V62" s="2">
        <v>2566.8900000000003</v>
      </c>
      <c r="W62" s="2">
        <v>2384.77</v>
      </c>
      <c r="X62" s="2">
        <v>5862.69</v>
      </c>
      <c r="Y62" s="2">
        <v>3957.09</v>
      </c>
      <c r="Z62" s="2">
        <v>3603.4300000000003</v>
      </c>
      <c r="AA62" s="2">
        <v>5704.14</v>
      </c>
      <c r="AB62" s="2">
        <v>2198.1799999999998</v>
      </c>
      <c r="AC62" s="2">
        <v>1713.16</v>
      </c>
      <c r="AD62" s="2">
        <v>3871.04</v>
      </c>
      <c r="AE62" s="2">
        <v>4228.32</v>
      </c>
      <c r="AF62" s="2">
        <v>6884.46</v>
      </c>
      <c r="AG62" s="2">
        <v>2224.8200000000002</v>
      </c>
      <c r="AH62" s="2">
        <v>6976.41</v>
      </c>
      <c r="AI62" s="2">
        <v>3480.56</v>
      </c>
      <c r="AJ62" s="2">
        <v>3573.22</v>
      </c>
    </row>
    <row r="63" spans="1:36">
      <c r="A63" s="2" t="s">
        <v>82</v>
      </c>
      <c r="B63" s="2" t="s">
        <v>16</v>
      </c>
      <c r="C63" s="2">
        <f t="shared" si="5"/>
        <v>10550.701944444447</v>
      </c>
      <c r="D63" s="2">
        <f t="shared" si="6"/>
        <v>5759.0437500000007</v>
      </c>
      <c r="E63" s="1">
        <f t="shared" si="7"/>
        <v>45.415539361033041</v>
      </c>
      <c r="F63" s="2">
        <f t="shared" si="8"/>
        <v>10768.34</v>
      </c>
      <c r="G63" s="14">
        <v>27</v>
      </c>
      <c r="H63" s="1">
        <f t="shared" si="9"/>
        <v>100</v>
      </c>
      <c r="I63" s="1">
        <v>1986</v>
      </c>
      <c r="J63" s="2">
        <v>2789.15</v>
      </c>
      <c r="K63" s="2">
        <v>10941.87</v>
      </c>
      <c r="L63" s="2">
        <v>8421.7199999999993</v>
      </c>
      <c r="M63" s="2">
        <v>3659.44</v>
      </c>
      <c r="N63" s="2">
        <v>9571.85</v>
      </c>
      <c r="O63" s="2">
        <v>43943.39</v>
      </c>
      <c r="P63" s="2">
        <v>40898.25</v>
      </c>
      <c r="Q63" s="2">
        <v>28741.96</v>
      </c>
      <c r="R63" s="2">
        <v>26037.63</v>
      </c>
      <c r="S63" s="2">
        <v>25247.53</v>
      </c>
      <c r="T63" s="2">
        <v>19004.79</v>
      </c>
      <c r="U63" s="2">
        <v>22896.58</v>
      </c>
      <c r="V63" s="2">
        <v>20889.02</v>
      </c>
      <c r="W63" s="2">
        <v>11044.91</v>
      </c>
      <c r="X63" s="2">
        <v>3626.73</v>
      </c>
      <c r="Y63" s="2">
        <v>15933.84</v>
      </c>
      <c r="Z63" s="2">
        <v>9389.36</v>
      </c>
      <c r="AA63" s="2">
        <v>8388.14</v>
      </c>
      <c r="AB63" s="2">
        <v>4105.4799999999996</v>
      </c>
      <c r="AC63" s="2">
        <v>4024.71</v>
      </c>
      <c r="AD63" s="2">
        <v>3349.41</v>
      </c>
      <c r="AE63" s="2">
        <v>1716.03</v>
      </c>
      <c r="AF63" s="2">
        <v>1952.53</v>
      </c>
      <c r="AG63" s="2">
        <v>14995.8</v>
      </c>
      <c r="AH63" s="2">
        <v>23969.18</v>
      </c>
      <c r="AI63" s="2">
        <v>10768.34</v>
      </c>
      <c r="AJ63" s="2">
        <v>3517.63</v>
      </c>
    </row>
    <row r="64" spans="1:36">
      <c r="A64" s="2" t="s">
        <v>83</v>
      </c>
      <c r="B64" s="2" t="s">
        <v>18</v>
      </c>
      <c r="C64" s="2">
        <f t="shared" si="5"/>
        <v>4976.3541666666661</v>
      </c>
      <c r="D64" s="2">
        <f t="shared" si="6"/>
        <v>1019.11275</v>
      </c>
      <c r="E64" s="1">
        <f t="shared" si="7"/>
        <v>79.520895903543831</v>
      </c>
      <c r="F64" s="2">
        <f t="shared" si="8"/>
        <v>3197.27</v>
      </c>
      <c r="G64" s="14">
        <v>27</v>
      </c>
      <c r="H64" s="1">
        <f t="shared" si="9"/>
        <v>100</v>
      </c>
      <c r="I64" s="1">
        <v>1982</v>
      </c>
      <c r="J64" s="2">
        <v>1678.38</v>
      </c>
      <c r="K64" s="2">
        <v>43052.99</v>
      </c>
      <c r="L64" s="2">
        <v>5713.6</v>
      </c>
      <c r="M64" s="2">
        <v>8349.2900000000009</v>
      </c>
      <c r="N64" s="2">
        <v>3427.18</v>
      </c>
      <c r="O64" s="2">
        <v>4027.2200000000003</v>
      </c>
      <c r="P64" s="2">
        <v>26522.43</v>
      </c>
      <c r="Q64" s="2">
        <v>3500.81</v>
      </c>
      <c r="R64" s="2">
        <v>14745.41</v>
      </c>
      <c r="S64" s="2">
        <v>8254.17</v>
      </c>
      <c r="T64" s="2">
        <v>9397.06</v>
      </c>
      <c r="U64" s="2">
        <v>3295.6</v>
      </c>
      <c r="V64" s="2">
        <v>19779.099999999999</v>
      </c>
      <c r="W64" s="2">
        <v>8380.77</v>
      </c>
      <c r="X64" s="2">
        <v>3197.27</v>
      </c>
      <c r="Y64" s="2">
        <v>171.27</v>
      </c>
      <c r="Z64" s="2">
        <v>2068.0299999999997</v>
      </c>
      <c r="AA64" s="2">
        <v>1060.71</v>
      </c>
      <c r="AB64" s="2">
        <v>2003.41</v>
      </c>
      <c r="AC64" s="2">
        <v>53.84</v>
      </c>
      <c r="AD64" s="2">
        <v>1005.1</v>
      </c>
      <c r="AE64" s="2">
        <v>1119.8399999999999</v>
      </c>
      <c r="AF64" s="2">
        <v>2067.23</v>
      </c>
      <c r="AG64" s="2">
        <v>1186.3799999999999</v>
      </c>
      <c r="AH64" s="2">
        <v>524.41000000000008</v>
      </c>
      <c r="AI64" s="2">
        <v>1522.08</v>
      </c>
      <c r="AJ64" s="2">
        <v>3045.17</v>
      </c>
    </row>
    <row r="65" spans="1:36">
      <c r="A65" s="2" t="s">
        <v>84</v>
      </c>
      <c r="B65" s="2" t="s">
        <v>18</v>
      </c>
      <c r="C65" s="2">
        <f t="shared" si="5"/>
        <v>1502.8427777777779</v>
      </c>
      <c r="D65" s="2">
        <f t="shared" si="6"/>
        <v>1464.8564999999999</v>
      </c>
      <c r="E65" s="1">
        <f t="shared" si="7"/>
        <v>2.5276281950096955</v>
      </c>
      <c r="F65" s="2">
        <f t="shared" si="8"/>
        <v>1702.8200000000002</v>
      </c>
      <c r="G65" s="14">
        <v>27</v>
      </c>
      <c r="H65" s="1">
        <f t="shared" si="9"/>
        <v>100</v>
      </c>
      <c r="I65" s="1">
        <v>2000</v>
      </c>
      <c r="J65" s="2">
        <v>2634.4</v>
      </c>
      <c r="K65" s="2">
        <v>4098.24</v>
      </c>
      <c r="L65" s="2">
        <v>2221.31</v>
      </c>
      <c r="M65" s="2">
        <v>2686.1600000000003</v>
      </c>
      <c r="N65" s="2">
        <v>246.11</v>
      </c>
      <c r="O65" s="2">
        <v>3540.5</v>
      </c>
      <c r="P65" s="2">
        <v>3236.07</v>
      </c>
      <c r="Q65" s="2">
        <v>1418.34</v>
      </c>
      <c r="R65" s="2">
        <v>1268.97</v>
      </c>
      <c r="S65" s="2">
        <v>887.89</v>
      </c>
      <c r="T65" s="2">
        <v>4767.05</v>
      </c>
      <c r="U65" s="2">
        <v>501.43</v>
      </c>
      <c r="V65" s="2">
        <v>576.30999999999995</v>
      </c>
      <c r="W65" s="2">
        <v>625.29</v>
      </c>
      <c r="X65" s="2">
        <v>1059.69</v>
      </c>
      <c r="Y65" s="2">
        <v>2374.9699999999998</v>
      </c>
      <c r="Z65" s="2">
        <v>2428.19</v>
      </c>
      <c r="AA65" s="2">
        <v>379.46</v>
      </c>
      <c r="AB65" s="2">
        <v>1702.8200000000002</v>
      </c>
      <c r="AC65" s="2">
        <v>4826.12</v>
      </c>
      <c r="AD65" s="2">
        <v>3438.1099999999997</v>
      </c>
      <c r="AE65" s="2">
        <v>2011.95</v>
      </c>
      <c r="AF65" s="2">
        <v>1511.63</v>
      </c>
      <c r="AG65" s="2">
        <v>2748.3100000000004</v>
      </c>
      <c r="AH65" s="2">
        <v>941.01</v>
      </c>
      <c r="AI65" s="2">
        <v>576.53</v>
      </c>
      <c r="AJ65" s="2">
        <v>1395.48</v>
      </c>
    </row>
    <row r="66" spans="1:36">
      <c r="A66" s="2" t="s">
        <v>85</v>
      </c>
      <c r="B66" s="2" t="s">
        <v>18</v>
      </c>
      <c r="C66" s="2">
        <f t="shared" si="5"/>
        <v>1178.5849999999996</v>
      </c>
      <c r="D66" s="2">
        <f t="shared" si="6"/>
        <v>561.95399999999995</v>
      </c>
      <c r="E66" s="1">
        <f t="shared" si="7"/>
        <v>52.319603592443464</v>
      </c>
      <c r="F66" s="2">
        <f t="shared" si="8"/>
        <v>98.61</v>
      </c>
      <c r="G66" s="14">
        <v>20</v>
      </c>
      <c r="H66" s="1">
        <f t="shared" si="9"/>
        <v>74.074074074074076</v>
      </c>
      <c r="I66" s="1">
        <v>1996</v>
      </c>
      <c r="J66" s="2">
        <v>0</v>
      </c>
      <c r="K66" s="2">
        <v>2821.99</v>
      </c>
      <c r="L66" s="2">
        <v>0</v>
      </c>
      <c r="M66" s="2">
        <v>0</v>
      </c>
      <c r="N66" s="2">
        <v>0</v>
      </c>
      <c r="O66" s="2">
        <v>0</v>
      </c>
      <c r="P66" s="2">
        <v>7</v>
      </c>
      <c r="Q66" s="2">
        <v>0</v>
      </c>
      <c r="R66" s="2">
        <v>0</v>
      </c>
      <c r="S66" s="2">
        <v>762.17</v>
      </c>
      <c r="T66" s="2">
        <v>41</v>
      </c>
      <c r="U66" s="2">
        <v>281</v>
      </c>
      <c r="V66" s="2">
        <v>2733.23</v>
      </c>
      <c r="W66" s="2">
        <v>98.61</v>
      </c>
      <c r="X66" s="2">
        <v>48</v>
      </c>
      <c r="Y66" s="2">
        <v>28084.34</v>
      </c>
      <c r="Z66" s="2">
        <v>59</v>
      </c>
      <c r="AA66" s="2">
        <v>624.52</v>
      </c>
      <c r="AB66" s="2">
        <v>617.25</v>
      </c>
      <c r="AC66" s="2">
        <v>2338.1799999999998</v>
      </c>
      <c r="AD66" s="2">
        <v>91.34</v>
      </c>
      <c r="AE66" s="2">
        <v>5</v>
      </c>
      <c r="AF66" s="2">
        <v>1130.82</v>
      </c>
      <c r="AG66" s="2">
        <v>614.64</v>
      </c>
      <c r="AH66" s="2">
        <v>455.2</v>
      </c>
      <c r="AI66" s="2">
        <v>423.54</v>
      </c>
      <c r="AJ66" s="2">
        <v>1192.23</v>
      </c>
    </row>
    <row r="67" spans="1:36">
      <c r="A67" s="2" t="s">
        <v>86</v>
      </c>
      <c r="B67" s="2" t="s">
        <v>18</v>
      </c>
      <c r="C67" s="2">
        <f t="shared" si="5"/>
        <v>4311.1819444444454</v>
      </c>
      <c r="D67" s="2">
        <f t="shared" si="6"/>
        <v>2155.8892499999993</v>
      </c>
      <c r="E67" s="1">
        <f t="shared" si="7"/>
        <v>49.993081299244146</v>
      </c>
      <c r="F67" s="2">
        <f t="shared" si="8"/>
        <v>2748.08</v>
      </c>
      <c r="G67" s="14">
        <v>27</v>
      </c>
      <c r="H67" s="1">
        <f t="shared" si="9"/>
        <v>100</v>
      </c>
      <c r="I67" s="1">
        <v>1983</v>
      </c>
      <c r="J67" s="2">
        <v>12340.17</v>
      </c>
      <c r="K67" s="2">
        <v>12696.43</v>
      </c>
      <c r="L67" s="2">
        <v>46335.08</v>
      </c>
      <c r="M67" s="2">
        <v>1862.63</v>
      </c>
      <c r="N67" s="2">
        <v>2197.7399999999998</v>
      </c>
      <c r="O67" s="2">
        <v>762.27</v>
      </c>
      <c r="P67" s="2">
        <v>396.36</v>
      </c>
      <c r="Q67" s="2">
        <v>1141.43</v>
      </c>
      <c r="R67" s="2">
        <v>218.87</v>
      </c>
      <c r="S67" s="2">
        <v>149.47</v>
      </c>
      <c r="T67" s="2">
        <v>1438.49</v>
      </c>
      <c r="U67" s="2">
        <v>5293.21</v>
      </c>
      <c r="V67" s="2">
        <v>7875.27</v>
      </c>
      <c r="W67" s="2">
        <v>10921.08</v>
      </c>
      <c r="X67" s="2">
        <v>16270.81</v>
      </c>
      <c r="Y67" s="2">
        <v>3819.29</v>
      </c>
      <c r="Z67" s="2">
        <v>2738.76</v>
      </c>
      <c r="AA67" s="2">
        <v>2967.3999999999996</v>
      </c>
      <c r="AB67" s="2">
        <v>5047.3099999999995</v>
      </c>
      <c r="AC67" s="2">
        <v>3035.5299999999997</v>
      </c>
      <c r="AD67" s="2">
        <v>3709.82</v>
      </c>
      <c r="AE67" s="2">
        <v>1153.1199999999999</v>
      </c>
      <c r="AF67" s="2">
        <v>4205.1400000000003</v>
      </c>
      <c r="AG67" s="2">
        <v>2748.08</v>
      </c>
      <c r="AH67" s="2">
        <v>2551.62</v>
      </c>
      <c r="AI67" s="2">
        <v>2175.92</v>
      </c>
      <c r="AJ67" s="2">
        <v>1151.25</v>
      </c>
    </row>
    <row r="68" spans="1:36">
      <c r="A68" s="8" t="s">
        <v>87</v>
      </c>
      <c r="B68" s="2" t="s">
        <v>88</v>
      </c>
      <c r="C68" s="2">
        <f t="shared" ref="C68:C101" si="10">(AVERAGE(J68:AJ68))*$L$1</f>
        <v>41388.292499999996</v>
      </c>
      <c r="D68" s="2">
        <f t="shared" ref="D68:D101" si="11">(AVERAGE(AA68:AJ68))*$L$1</f>
        <v>1980.6000000000001</v>
      </c>
      <c r="E68" s="1">
        <f t="shared" ref="E68:E85" si="12">((C68-D68)/C68)*100</f>
        <v>95.214588763235412</v>
      </c>
      <c r="F68" s="2">
        <f t="shared" ref="F68:F101" si="13">MEDIAN(J68:AJ68)</f>
        <v>18333</v>
      </c>
      <c r="G68" s="14">
        <v>26</v>
      </c>
      <c r="H68" s="1">
        <f t="shared" ref="H68:H99" si="14">100-(((27-G68)/27)*100)</f>
        <v>96.296296296296291</v>
      </c>
      <c r="I68" s="1">
        <v>1986</v>
      </c>
      <c r="J68" s="2">
        <v>50022.5</v>
      </c>
      <c r="K68" s="2">
        <v>18379.22</v>
      </c>
      <c r="L68" s="2">
        <v>34081.730000000003</v>
      </c>
      <c r="M68" s="2">
        <v>15643.080000000002</v>
      </c>
      <c r="N68" s="2">
        <v>0</v>
      </c>
      <c r="O68" s="2">
        <v>251501</v>
      </c>
      <c r="P68" s="2">
        <v>248871</v>
      </c>
      <c r="Q68" s="2">
        <v>192928</v>
      </c>
      <c r="R68" s="2">
        <v>141114</v>
      </c>
      <c r="S68" s="2">
        <v>125354</v>
      </c>
      <c r="T68" s="2">
        <v>109826</v>
      </c>
      <c r="U68" s="2">
        <v>96863</v>
      </c>
      <c r="V68" s="2">
        <v>76072</v>
      </c>
      <c r="W68" s="2">
        <v>51152</v>
      </c>
      <c r="X68" s="2">
        <v>27821</v>
      </c>
      <c r="Y68" s="2">
        <v>18333</v>
      </c>
      <c r="Z68" s="2">
        <v>5609</v>
      </c>
      <c r="AA68" s="2">
        <v>5141</v>
      </c>
      <c r="AB68" s="2">
        <v>3667</v>
      </c>
      <c r="AC68" s="2">
        <v>2832</v>
      </c>
      <c r="AD68" s="2">
        <v>2040</v>
      </c>
      <c r="AE68" s="2">
        <v>3945</v>
      </c>
      <c r="AF68" s="2">
        <v>2543</v>
      </c>
      <c r="AG68" s="2">
        <v>3438</v>
      </c>
      <c r="AH68" s="2">
        <v>1168</v>
      </c>
      <c r="AI68" s="2">
        <v>489</v>
      </c>
      <c r="AJ68" s="2">
        <v>1145</v>
      </c>
    </row>
    <row r="69" spans="1:36">
      <c r="A69" s="2" t="s">
        <v>89</v>
      </c>
      <c r="B69" s="2" t="s">
        <v>18</v>
      </c>
      <c r="C69" s="2">
        <f t="shared" si="10"/>
        <v>520.1055555555555</v>
      </c>
      <c r="D69" s="2">
        <f t="shared" si="11"/>
        <v>658.54349999999999</v>
      </c>
      <c r="E69" s="1">
        <f t="shared" si="12"/>
        <v>-26.617278543885337</v>
      </c>
      <c r="F69" s="2">
        <f t="shared" si="13"/>
        <v>601.1</v>
      </c>
      <c r="G69" s="14">
        <v>27</v>
      </c>
      <c r="H69" s="1">
        <f t="shared" si="14"/>
        <v>100</v>
      </c>
      <c r="I69" s="1">
        <v>2006</v>
      </c>
      <c r="J69" s="2">
        <v>1183.29</v>
      </c>
      <c r="K69" s="2">
        <v>707.67</v>
      </c>
      <c r="L69" s="2">
        <v>74.09</v>
      </c>
      <c r="M69" s="2">
        <v>266.12</v>
      </c>
      <c r="N69" s="2">
        <v>297.48</v>
      </c>
      <c r="O69" s="2">
        <v>686.99</v>
      </c>
      <c r="P69" s="2">
        <v>601.1</v>
      </c>
      <c r="Q69" s="2">
        <v>449.87</v>
      </c>
      <c r="R69" s="2">
        <v>1147.1199999999999</v>
      </c>
      <c r="S69" s="2">
        <v>635.71</v>
      </c>
      <c r="T69" s="2">
        <v>451.74</v>
      </c>
      <c r="U69" s="2">
        <v>795.83</v>
      </c>
      <c r="V69" s="2">
        <v>473.81</v>
      </c>
      <c r="W69" s="2">
        <v>522.79999999999995</v>
      </c>
      <c r="X69" s="2">
        <v>731.31</v>
      </c>
      <c r="Y69" s="2">
        <v>372.88</v>
      </c>
      <c r="Z69" s="2">
        <v>545.41</v>
      </c>
      <c r="AA69" s="2">
        <v>282.05</v>
      </c>
      <c r="AB69" s="2">
        <v>703.86</v>
      </c>
      <c r="AC69" s="2">
        <v>376.46</v>
      </c>
      <c r="AD69" s="2">
        <v>635.12</v>
      </c>
      <c r="AE69" s="2">
        <v>182.67</v>
      </c>
      <c r="AF69" s="2">
        <v>301.83</v>
      </c>
      <c r="AG69" s="2">
        <v>1336.77</v>
      </c>
      <c r="AH69" s="2">
        <v>2086.0700000000002</v>
      </c>
      <c r="AI69" s="2">
        <v>2110.65</v>
      </c>
      <c r="AJ69" s="2">
        <v>765.1</v>
      </c>
    </row>
    <row r="70" spans="1:36">
      <c r="A70" s="8" t="s">
        <v>90</v>
      </c>
      <c r="B70" s="2" t="s">
        <v>36</v>
      </c>
      <c r="C70" s="2">
        <f t="shared" si="10"/>
        <v>2062.7247222222218</v>
      </c>
      <c r="D70" s="2">
        <f t="shared" si="11"/>
        <v>152.30025000000001</v>
      </c>
      <c r="E70" s="1">
        <f t="shared" si="12"/>
        <v>92.616549927422042</v>
      </c>
      <c r="F70" s="2">
        <f t="shared" si="13"/>
        <v>0</v>
      </c>
      <c r="G70" s="14">
        <v>13</v>
      </c>
      <c r="H70" s="1">
        <f t="shared" si="14"/>
        <v>48.148148148148152</v>
      </c>
      <c r="I70" s="1">
        <v>1988</v>
      </c>
      <c r="J70" s="2">
        <v>14560.24</v>
      </c>
      <c r="K70" s="2">
        <v>5494.42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45482.13</v>
      </c>
      <c r="R70" s="2">
        <v>2453.79</v>
      </c>
      <c r="S70" s="2">
        <v>997.39</v>
      </c>
      <c r="T70" s="2">
        <v>0</v>
      </c>
      <c r="U70" s="2">
        <v>0</v>
      </c>
      <c r="V70" s="2">
        <v>311.98</v>
      </c>
      <c r="W70" s="2">
        <v>1082.21</v>
      </c>
      <c r="X70" s="2">
        <v>1029.22</v>
      </c>
      <c r="Y70" s="2">
        <v>816.04</v>
      </c>
      <c r="Z70" s="2">
        <v>0</v>
      </c>
      <c r="AA70" s="2">
        <v>0</v>
      </c>
      <c r="AB70" s="2">
        <v>672.28</v>
      </c>
      <c r="AC70" s="2">
        <v>355.02</v>
      </c>
      <c r="AD70" s="2">
        <v>0</v>
      </c>
      <c r="AE70" s="2">
        <v>0</v>
      </c>
      <c r="AF70" s="2">
        <v>373.89</v>
      </c>
      <c r="AG70" s="2">
        <v>0</v>
      </c>
      <c r="AH70" s="2">
        <v>0</v>
      </c>
      <c r="AI70" s="2">
        <v>0</v>
      </c>
      <c r="AJ70" s="2">
        <v>629.48</v>
      </c>
    </row>
    <row r="71" spans="1:36">
      <c r="A71" s="2" t="s">
        <v>91</v>
      </c>
      <c r="B71" s="2" t="s">
        <v>18</v>
      </c>
      <c r="C71" s="2">
        <f t="shared" si="10"/>
        <v>2638.5219444444447</v>
      </c>
      <c r="D71" s="2">
        <f t="shared" si="11"/>
        <v>658.91850000000022</v>
      </c>
      <c r="E71" s="1">
        <f t="shared" si="12"/>
        <v>75.026984278550728</v>
      </c>
      <c r="F71" s="2">
        <f t="shared" si="13"/>
        <v>3009.68</v>
      </c>
      <c r="G71" s="14">
        <v>27</v>
      </c>
      <c r="H71" s="1">
        <f t="shared" si="14"/>
        <v>100</v>
      </c>
      <c r="I71" s="1">
        <v>1981</v>
      </c>
      <c r="J71" s="2">
        <v>12932.14</v>
      </c>
      <c r="K71" s="2">
        <v>8641.98</v>
      </c>
      <c r="L71" s="2">
        <v>3713.7</v>
      </c>
      <c r="M71" s="2">
        <v>3235.08</v>
      </c>
      <c r="N71" s="2">
        <v>3783.36</v>
      </c>
      <c r="O71" s="2">
        <v>5009.63</v>
      </c>
      <c r="P71" s="2">
        <v>6362.96</v>
      </c>
      <c r="Q71" s="2">
        <v>2724.5</v>
      </c>
      <c r="R71" s="2">
        <v>6728.23</v>
      </c>
      <c r="S71" s="2">
        <v>5112.04</v>
      </c>
      <c r="T71" s="2">
        <v>5004.32</v>
      </c>
      <c r="U71" s="2">
        <v>3009.68</v>
      </c>
      <c r="V71" s="2">
        <v>6010.91</v>
      </c>
      <c r="W71" s="2">
        <v>2462.63</v>
      </c>
      <c r="X71" s="2">
        <v>5363.45</v>
      </c>
      <c r="Y71" s="2">
        <v>2331.33</v>
      </c>
      <c r="Z71" s="2">
        <v>3775.27</v>
      </c>
      <c r="AA71" s="2">
        <v>884.66</v>
      </c>
      <c r="AB71" s="2">
        <v>247.4</v>
      </c>
      <c r="AC71" s="2">
        <v>692.31</v>
      </c>
      <c r="AD71" s="2">
        <v>1635.58</v>
      </c>
      <c r="AE71" s="2">
        <v>1051.72</v>
      </c>
      <c r="AF71" s="2">
        <v>513.58000000000004</v>
      </c>
      <c r="AG71" s="2">
        <v>1093.52</v>
      </c>
      <c r="AH71" s="2">
        <v>1133.1400000000001</v>
      </c>
      <c r="AI71" s="2">
        <v>1266.49</v>
      </c>
      <c r="AJ71" s="2">
        <v>267.18</v>
      </c>
    </row>
    <row r="72" spans="1:36">
      <c r="A72" s="2" t="s">
        <v>92</v>
      </c>
      <c r="B72" s="2" t="s">
        <v>18</v>
      </c>
      <c r="C72" s="2">
        <f t="shared" si="10"/>
        <v>703.71527777777783</v>
      </c>
      <c r="D72" s="2">
        <f t="shared" si="11"/>
        <v>556.06799999999998</v>
      </c>
      <c r="E72" s="1">
        <f t="shared" si="12"/>
        <v>20.981110179108907</v>
      </c>
      <c r="F72" s="2">
        <f t="shared" si="13"/>
        <v>765.16</v>
      </c>
      <c r="G72" s="14">
        <v>27</v>
      </c>
      <c r="H72" s="1">
        <f t="shared" si="14"/>
        <v>100</v>
      </c>
      <c r="I72" s="1">
        <v>1993</v>
      </c>
      <c r="J72" s="2">
        <v>358.93</v>
      </c>
      <c r="K72" s="2">
        <v>304.12</v>
      </c>
      <c r="L72" s="2">
        <v>142.54</v>
      </c>
      <c r="M72" s="2">
        <v>1435.91</v>
      </c>
      <c r="N72" s="2">
        <v>370.06</v>
      </c>
      <c r="O72" s="2">
        <v>765.16</v>
      </c>
      <c r="P72" s="2">
        <v>923.6</v>
      </c>
      <c r="Q72" s="2">
        <v>648.87</v>
      </c>
      <c r="R72" s="2">
        <v>1086.27</v>
      </c>
      <c r="S72" s="2">
        <v>1528.84</v>
      </c>
      <c r="T72" s="2">
        <v>520.71</v>
      </c>
      <c r="U72" s="2">
        <v>1906.75</v>
      </c>
      <c r="V72" s="2">
        <v>2597.66</v>
      </c>
      <c r="W72" s="2">
        <v>2061.13</v>
      </c>
      <c r="X72" s="2">
        <v>1422.86</v>
      </c>
      <c r="Y72" s="2">
        <v>1166.98</v>
      </c>
      <c r="Z72" s="2">
        <v>679.12</v>
      </c>
      <c r="AA72" s="2">
        <v>389</v>
      </c>
      <c r="AB72" s="2">
        <v>1070.8800000000001</v>
      </c>
      <c r="AC72" s="2">
        <v>442.72</v>
      </c>
      <c r="AD72" s="2">
        <v>1378.69</v>
      </c>
      <c r="AE72" s="2">
        <v>687.24</v>
      </c>
      <c r="AF72" s="2">
        <v>849.13</v>
      </c>
      <c r="AG72" s="2">
        <v>1091.17</v>
      </c>
      <c r="AH72" s="2">
        <v>674.88</v>
      </c>
      <c r="AI72" s="2">
        <v>671.28</v>
      </c>
      <c r="AJ72" s="2">
        <v>159.25</v>
      </c>
    </row>
    <row r="73" spans="1:36">
      <c r="A73" s="8" t="s">
        <v>93</v>
      </c>
      <c r="B73" s="2" t="s">
        <v>94</v>
      </c>
      <c r="C73" s="2">
        <f t="shared" si="10"/>
        <v>5870.5222222222219</v>
      </c>
      <c r="D73" s="2">
        <f t="shared" si="11"/>
        <v>152.02499999999998</v>
      </c>
      <c r="E73" s="1">
        <f t="shared" si="12"/>
        <v>97.41036667190312</v>
      </c>
      <c r="F73" s="2">
        <f t="shared" si="13"/>
        <v>126</v>
      </c>
      <c r="G73" s="14">
        <v>19</v>
      </c>
      <c r="H73" s="1">
        <f t="shared" si="14"/>
        <v>70.370370370370381</v>
      </c>
      <c r="I73" s="1">
        <v>1987</v>
      </c>
      <c r="J73" s="2">
        <v>0</v>
      </c>
      <c r="K73" s="2">
        <v>0</v>
      </c>
      <c r="L73" s="2">
        <v>0</v>
      </c>
      <c r="M73" s="2">
        <v>10288.35</v>
      </c>
      <c r="N73" s="2">
        <v>0</v>
      </c>
      <c r="O73" s="2">
        <v>19265</v>
      </c>
      <c r="P73" s="2">
        <v>62405.04</v>
      </c>
      <c r="Q73" s="2">
        <v>27748</v>
      </c>
      <c r="R73" s="2">
        <v>28360.41</v>
      </c>
      <c r="S73" s="2">
        <v>17822</v>
      </c>
      <c r="T73" s="2">
        <v>25058</v>
      </c>
      <c r="U73" s="2">
        <v>13834</v>
      </c>
      <c r="V73" s="2">
        <v>4404</v>
      </c>
      <c r="W73" s="2">
        <v>80</v>
      </c>
      <c r="X73" s="2">
        <v>13</v>
      </c>
      <c r="Y73" s="2">
        <v>34</v>
      </c>
      <c r="Z73" s="2">
        <v>0</v>
      </c>
      <c r="AA73" s="2">
        <v>0</v>
      </c>
      <c r="AB73" s="2">
        <v>126</v>
      </c>
      <c r="AC73" s="2">
        <v>124</v>
      </c>
      <c r="AD73" s="2">
        <v>59</v>
      </c>
      <c r="AE73" s="2">
        <v>0</v>
      </c>
      <c r="AF73" s="2">
        <v>1019</v>
      </c>
      <c r="AG73" s="2">
        <v>145</v>
      </c>
      <c r="AH73" s="2">
        <v>422</v>
      </c>
      <c r="AI73" s="2">
        <v>0</v>
      </c>
      <c r="AJ73" s="2">
        <v>132</v>
      </c>
    </row>
    <row r="74" spans="1:36">
      <c r="A74" s="2" t="s">
        <v>95</v>
      </c>
      <c r="B74" s="2" t="s">
        <v>18</v>
      </c>
      <c r="C74" s="2">
        <f t="shared" si="10"/>
        <v>3007.8211111111109</v>
      </c>
      <c r="D74" s="2">
        <f t="shared" si="11"/>
        <v>703.03199999999993</v>
      </c>
      <c r="E74" s="1">
        <f t="shared" si="12"/>
        <v>76.626535487667539</v>
      </c>
      <c r="F74" s="2">
        <f t="shared" si="13"/>
        <v>1590.59</v>
      </c>
      <c r="G74" s="14">
        <v>27</v>
      </c>
      <c r="H74" s="1">
        <f t="shared" si="14"/>
        <v>100</v>
      </c>
      <c r="I74" s="1">
        <v>1989</v>
      </c>
      <c r="J74" s="2">
        <v>1437.24</v>
      </c>
      <c r="K74" s="2">
        <v>1590.59</v>
      </c>
      <c r="L74" s="2">
        <v>1861.46</v>
      </c>
      <c r="M74" s="2">
        <v>3222.49</v>
      </c>
      <c r="N74" s="2">
        <v>3820.38</v>
      </c>
      <c r="O74" s="2">
        <v>6812.32</v>
      </c>
      <c r="P74" s="2">
        <v>3685.28</v>
      </c>
      <c r="Q74" s="2">
        <v>15457.49</v>
      </c>
      <c r="R74" s="2">
        <v>44635.8</v>
      </c>
      <c r="S74" s="2">
        <v>3386.86</v>
      </c>
      <c r="T74" s="2">
        <v>2709.33</v>
      </c>
      <c r="U74" s="2">
        <v>2721.32</v>
      </c>
      <c r="V74" s="2">
        <v>1984.92</v>
      </c>
      <c r="W74" s="2">
        <v>1535.8</v>
      </c>
      <c r="X74" s="2">
        <v>2750.07</v>
      </c>
      <c r="Y74" s="2">
        <v>512.65</v>
      </c>
      <c r="Z74" s="2">
        <v>783.8</v>
      </c>
      <c r="AA74" s="2">
        <v>891.53</v>
      </c>
      <c r="AB74" s="2">
        <v>677.78</v>
      </c>
      <c r="AC74" s="2">
        <v>726.92</v>
      </c>
      <c r="AD74" s="2">
        <v>677.47</v>
      </c>
      <c r="AE74" s="2">
        <v>357.03</v>
      </c>
      <c r="AF74" s="2">
        <v>4506.59</v>
      </c>
      <c r="AG74" s="2">
        <v>654.55999999999995</v>
      </c>
      <c r="AH74" s="2">
        <v>370.15</v>
      </c>
      <c r="AI74" s="2">
        <v>429.67</v>
      </c>
      <c r="AJ74" s="2">
        <v>82.06</v>
      </c>
    </row>
    <row r="75" spans="1:36">
      <c r="A75" s="2" t="s">
        <v>96</v>
      </c>
      <c r="B75" s="2" t="s">
        <v>18</v>
      </c>
      <c r="C75" s="2">
        <f t="shared" si="10"/>
        <v>5553.0708333333332</v>
      </c>
      <c r="D75" s="2">
        <f t="shared" si="11"/>
        <v>414.56175000000002</v>
      </c>
      <c r="E75" s="1">
        <f t="shared" si="12"/>
        <v>92.534549577298449</v>
      </c>
      <c r="F75" s="2">
        <f t="shared" si="13"/>
        <v>1467.1</v>
      </c>
      <c r="G75" s="14">
        <v>24</v>
      </c>
      <c r="H75" s="1">
        <f t="shared" si="14"/>
        <v>88.888888888888886</v>
      </c>
      <c r="I75" s="1">
        <v>1981</v>
      </c>
      <c r="J75" s="2">
        <v>52087.519999999997</v>
      </c>
      <c r="K75" s="2">
        <v>3927.9399999999996</v>
      </c>
      <c r="L75" s="2">
        <v>13910.85</v>
      </c>
      <c r="M75" s="2">
        <v>13570.3</v>
      </c>
      <c r="N75" s="2">
        <v>6149.5</v>
      </c>
      <c r="O75" s="2">
        <v>10040.73</v>
      </c>
      <c r="P75" s="2">
        <v>24991.279999999999</v>
      </c>
      <c r="Q75" s="2">
        <v>29362.9</v>
      </c>
      <c r="R75" s="2">
        <v>1467.1</v>
      </c>
      <c r="S75" s="2">
        <v>1112.74</v>
      </c>
      <c r="T75" s="2">
        <v>1216.8900000000001</v>
      </c>
      <c r="U75" s="2">
        <v>4096.87</v>
      </c>
      <c r="V75" s="2">
        <v>158.97999999999999</v>
      </c>
      <c r="W75" s="2">
        <v>2718.7799999999997</v>
      </c>
      <c r="X75" s="2">
        <v>2296.69</v>
      </c>
      <c r="Y75" s="2">
        <v>1191.27</v>
      </c>
      <c r="Z75" s="2">
        <v>26082.720000000001</v>
      </c>
      <c r="AA75" s="2">
        <v>1259.08</v>
      </c>
      <c r="AB75" s="2">
        <v>2217.1499999999996</v>
      </c>
      <c r="AC75" s="2">
        <v>243.14</v>
      </c>
      <c r="AD75" s="2">
        <v>465.12</v>
      </c>
      <c r="AE75" s="2">
        <v>826.16</v>
      </c>
      <c r="AF75" s="2">
        <v>450.79999999999995</v>
      </c>
      <c r="AG75" s="2">
        <v>0</v>
      </c>
      <c r="AH75" s="2">
        <v>0</v>
      </c>
      <c r="AI75" s="2">
        <v>0</v>
      </c>
      <c r="AJ75" s="2">
        <v>66.040000000000006</v>
      </c>
    </row>
    <row r="76" spans="1:36">
      <c r="A76" s="2" t="s">
        <v>97</v>
      </c>
      <c r="B76" s="2" t="s">
        <v>18</v>
      </c>
      <c r="C76" s="2">
        <f t="shared" si="10"/>
        <v>1233.3983333333331</v>
      </c>
      <c r="D76" s="2">
        <f t="shared" si="11"/>
        <v>81.846000000000004</v>
      </c>
      <c r="E76" s="1">
        <f t="shared" si="12"/>
        <v>93.364187563087881</v>
      </c>
      <c r="F76" s="2">
        <f t="shared" si="13"/>
        <v>180.12</v>
      </c>
      <c r="G76" s="14">
        <v>24</v>
      </c>
      <c r="H76" s="1">
        <f t="shared" si="14"/>
        <v>88.888888888888886</v>
      </c>
      <c r="I76" s="1">
        <v>1984</v>
      </c>
      <c r="J76" s="2">
        <v>2326.0700000000002</v>
      </c>
      <c r="K76" s="2">
        <v>5820.27</v>
      </c>
      <c r="L76" s="2">
        <v>5062.21</v>
      </c>
      <c r="M76" s="2">
        <v>12635.35</v>
      </c>
      <c r="N76" s="2">
        <v>1066.3800000000001</v>
      </c>
      <c r="O76" s="2">
        <v>497.75</v>
      </c>
      <c r="P76" s="2">
        <v>4727.54</v>
      </c>
      <c r="Q76" s="2">
        <v>5688.1</v>
      </c>
      <c r="R76" s="2">
        <v>2343.11</v>
      </c>
      <c r="S76" s="2">
        <v>88.51</v>
      </c>
      <c r="T76" s="2">
        <v>2016.87</v>
      </c>
      <c r="U76" s="2">
        <v>0</v>
      </c>
      <c r="V76" s="2">
        <v>180.12</v>
      </c>
      <c r="W76" s="2">
        <v>783.99</v>
      </c>
      <c r="X76" s="2">
        <v>2.0299999999999998</v>
      </c>
      <c r="Y76" s="2">
        <v>59.92</v>
      </c>
      <c r="Z76" s="2">
        <v>12.84</v>
      </c>
      <c r="AA76" s="2">
        <v>0</v>
      </c>
      <c r="AB76" s="2">
        <v>183.08</v>
      </c>
      <c r="AC76" s="2">
        <v>15.77</v>
      </c>
      <c r="AD76" s="2">
        <v>2.38</v>
      </c>
      <c r="AE76" s="2">
        <v>0</v>
      </c>
      <c r="AF76" s="2">
        <v>5</v>
      </c>
      <c r="AG76" s="2">
        <v>807.24</v>
      </c>
      <c r="AH76" s="2">
        <v>32</v>
      </c>
      <c r="AI76" s="2">
        <v>16</v>
      </c>
      <c r="AJ76" s="2">
        <v>29.81</v>
      </c>
    </row>
    <row r="77" spans="1:36">
      <c r="A77" s="2" t="s">
        <v>98</v>
      </c>
      <c r="B77" s="2" t="s">
        <v>18</v>
      </c>
      <c r="C77" s="2">
        <f t="shared" si="10"/>
        <v>214.73833333333334</v>
      </c>
      <c r="D77" s="2">
        <f t="shared" si="11"/>
        <v>125.77499999999999</v>
      </c>
      <c r="E77" s="1">
        <f t="shared" si="12"/>
        <v>41.428715568560193</v>
      </c>
      <c r="F77" s="2">
        <f t="shared" si="13"/>
        <v>26</v>
      </c>
      <c r="G77" s="14">
        <v>20</v>
      </c>
      <c r="H77" s="1">
        <f t="shared" si="14"/>
        <v>74.074074074074076</v>
      </c>
      <c r="I77" s="1">
        <v>1993</v>
      </c>
      <c r="J77" s="2">
        <v>198.41</v>
      </c>
      <c r="K77" s="2">
        <v>45.84</v>
      </c>
      <c r="L77" s="2">
        <v>78.63</v>
      </c>
      <c r="M77" s="2">
        <v>2.2000000000000002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141</v>
      </c>
      <c r="U77" s="2">
        <v>120.52</v>
      </c>
      <c r="V77" s="2">
        <v>4917</v>
      </c>
      <c r="W77" s="2">
        <v>488.01</v>
      </c>
      <c r="X77" s="2">
        <v>26</v>
      </c>
      <c r="Y77" s="2">
        <v>28.97</v>
      </c>
      <c r="Z77" s="2">
        <v>7</v>
      </c>
      <c r="AA77" s="2">
        <v>8</v>
      </c>
      <c r="AB77" s="2">
        <v>3</v>
      </c>
      <c r="AC77" s="2">
        <v>11</v>
      </c>
      <c r="AD77" s="2">
        <v>462</v>
      </c>
      <c r="AE77" s="2">
        <v>377</v>
      </c>
      <c r="AF77" s="2">
        <v>286</v>
      </c>
      <c r="AG77" s="2">
        <v>286</v>
      </c>
      <c r="AH77" s="2">
        <v>0</v>
      </c>
      <c r="AI77" s="2">
        <v>228</v>
      </c>
      <c r="AJ77" s="2">
        <v>16</v>
      </c>
    </row>
    <row r="78" spans="1:36">
      <c r="A78" s="8" t="s">
        <v>99</v>
      </c>
      <c r="B78" s="2" t="s">
        <v>100</v>
      </c>
      <c r="C78" s="2">
        <f t="shared" si="10"/>
        <v>7.4111111111111114</v>
      </c>
      <c r="D78" s="2">
        <f t="shared" si="11"/>
        <v>0.41700000000000004</v>
      </c>
      <c r="E78" s="1">
        <f t="shared" si="12"/>
        <v>94.373313343328334</v>
      </c>
      <c r="F78" s="2">
        <f t="shared" si="13"/>
        <v>3.52</v>
      </c>
      <c r="G78" s="14">
        <v>20</v>
      </c>
      <c r="H78" s="1">
        <f t="shared" si="14"/>
        <v>74.074074074074076</v>
      </c>
      <c r="I78" s="1">
        <v>1983</v>
      </c>
      <c r="J78" s="2">
        <v>1.3</v>
      </c>
      <c r="K78" s="2">
        <v>17.64</v>
      </c>
      <c r="L78" s="2">
        <v>98.69</v>
      </c>
      <c r="M78" s="2">
        <v>16.53</v>
      </c>
      <c r="N78" s="2">
        <v>13.04</v>
      </c>
      <c r="O78" s="2">
        <v>10.49</v>
      </c>
      <c r="P78" s="2">
        <v>48.28</v>
      </c>
      <c r="Q78" s="2">
        <v>10.029999999999999</v>
      </c>
      <c r="R78" s="2">
        <v>3.52</v>
      </c>
      <c r="S78" s="2">
        <v>7.01</v>
      </c>
      <c r="T78" s="2">
        <v>12.52</v>
      </c>
      <c r="U78" s="2">
        <v>5.82</v>
      </c>
      <c r="V78" s="2">
        <v>1.9</v>
      </c>
      <c r="W78" s="2">
        <v>5.69</v>
      </c>
      <c r="X78" s="2">
        <v>4.41</v>
      </c>
      <c r="Y78" s="2">
        <v>0</v>
      </c>
      <c r="Z78" s="2">
        <v>4.37</v>
      </c>
      <c r="AA78" s="2">
        <v>0.84</v>
      </c>
      <c r="AB78" s="2">
        <v>0</v>
      </c>
      <c r="AC78" s="2">
        <v>0.55000000000000004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2.0099999999999998</v>
      </c>
      <c r="AJ78" s="2">
        <v>2.16</v>
      </c>
    </row>
    <row r="79" spans="1:36">
      <c r="A79" s="2" t="s">
        <v>101</v>
      </c>
      <c r="B79" s="2" t="s">
        <v>18</v>
      </c>
      <c r="C79" s="2">
        <f t="shared" si="10"/>
        <v>193.65305555555557</v>
      </c>
      <c r="D79" s="2">
        <f t="shared" si="11"/>
        <v>188.61600000000004</v>
      </c>
      <c r="E79" s="1">
        <f t="shared" si="12"/>
        <v>2.6010720776417005</v>
      </c>
      <c r="F79" s="2">
        <f t="shared" si="13"/>
        <v>14.88</v>
      </c>
      <c r="G79" s="14">
        <v>17</v>
      </c>
      <c r="H79" s="1">
        <f t="shared" si="14"/>
        <v>62.962962962962962</v>
      </c>
      <c r="I79" s="1">
        <v>1997</v>
      </c>
      <c r="J79" s="2">
        <v>794.35</v>
      </c>
      <c r="K79" s="2">
        <v>14.88</v>
      </c>
      <c r="L79" s="2">
        <v>35.979999999999997</v>
      </c>
      <c r="M79" s="2">
        <v>1.63</v>
      </c>
      <c r="N79" s="2">
        <v>1127.1099999999999</v>
      </c>
      <c r="O79" s="2">
        <v>78.260000000000005</v>
      </c>
      <c r="P79" s="2">
        <v>9.65</v>
      </c>
      <c r="Q79" s="2">
        <v>28.17</v>
      </c>
      <c r="R79" s="2">
        <v>0</v>
      </c>
      <c r="S79" s="2">
        <v>0</v>
      </c>
      <c r="T79" s="2">
        <v>0</v>
      </c>
      <c r="U79" s="2">
        <v>294.89999999999998</v>
      </c>
      <c r="V79" s="2">
        <v>0</v>
      </c>
      <c r="W79" s="2">
        <v>0</v>
      </c>
      <c r="X79" s="2">
        <v>214.41</v>
      </c>
      <c r="Y79" s="2">
        <v>401.81</v>
      </c>
      <c r="Z79" s="2">
        <v>1455.48</v>
      </c>
      <c r="AA79" s="2">
        <v>0</v>
      </c>
      <c r="AB79" s="2">
        <v>0</v>
      </c>
      <c r="AC79" s="2">
        <v>0</v>
      </c>
      <c r="AD79" s="2">
        <v>317.7</v>
      </c>
      <c r="AE79" s="2">
        <v>741.12</v>
      </c>
      <c r="AF79" s="2">
        <v>1181.4000000000001</v>
      </c>
      <c r="AG79" s="2">
        <v>0</v>
      </c>
      <c r="AH79" s="2">
        <v>273.01</v>
      </c>
      <c r="AI79" s="2">
        <v>0</v>
      </c>
      <c r="AJ79" s="2">
        <v>1.65</v>
      </c>
    </row>
    <row r="80" spans="1:36">
      <c r="A80" s="2" t="s">
        <v>102</v>
      </c>
      <c r="B80" s="2" t="s">
        <v>16</v>
      </c>
      <c r="C80" s="2">
        <f t="shared" si="10"/>
        <v>1733.0025000000001</v>
      </c>
      <c r="D80" s="2">
        <f t="shared" si="11"/>
        <v>221.28225</v>
      </c>
      <c r="E80" s="1">
        <f t="shared" si="12"/>
        <v>87.231279239354819</v>
      </c>
      <c r="F80" s="2">
        <f t="shared" si="13"/>
        <v>0</v>
      </c>
      <c r="G80" s="14">
        <v>12</v>
      </c>
      <c r="H80" s="1">
        <f t="shared" si="14"/>
        <v>44.444444444444443</v>
      </c>
      <c r="I80" s="1">
        <v>1989</v>
      </c>
      <c r="J80" s="2">
        <v>0</v>
      </c>
      <c r="K80" s="2">
        <v>0</v>
      </c>
      <c r="L80" s="2">
        <v>561.13</v>
      </c>
      <c r="M80" s="2">
        <v>16064.65</v>
      </c>
      <c r="N80" s="2">
        <v>7.22</v>
      </c>
      <c r="O80" s="2">
        <v>0</v>
      </c>
      <c r="P80" s="2">
        <v>0.55000000000000004</v>
      </c>
      <c r="Q80" s="2">
        <v>819.39</v>
      </c>
      <c r="R80" s="2">
        <v>32377.23</v>
      </c>
      <c r="S80" s="2">
        <v>5740.64</v>
      </c>
      <c r="T80" s="2">
        <v>3134.24</v>
      </c>
      <c r="U80" s="2">
        <v>10.029999999999999</v>
      </c>
      <c r="V80" s="2">
        <v>0</v>
      </c>
      <c r="W80" s="2">
        <v>0</v>
      </c>
      <c r="X80" s="2">
        <v>0</v>
      </c>
      <c r="Y80" s="2">
        <v>0</v>
      </c>
      <c r="Z80" s="2">
        <v>722.58</v>
      </c>
      <c r="AA80" s="2">
        <v>0</v>
      </c>
      <c r="AB80" s="2">
        <v>0</v>
      </c>
      <c r="AC80" s="2">
        <v>0</v>
      </c>
      <c r="AD80" s="2">
        <v>2262.42</v>
      </c>
      <c r="AE80" s="2">
        <v>0</v>
      </c>
      <c r="AF80" s="2">
        <v>0</v>
      </c>
      <c r="AG80" s="2">
        <v>0</v>
      </c>
      <c r="AH80" s="2">
        <v>0</v>
      </c>
      <c r="AI80" s="2">
        <v>688.01</v>
      </c>
      <c r="AJ80" s="2">
        <v>0</v>
      </c>
    </row>
    <row r="81" spans="1:36">
      <c r="A81" s="2" t="s">
        <v>103</v>
      </c>
      <c r="B81" s="2" t="s">
        <v>18</v>
      </c>
      <c r="C81" s="2">
        <f t="shared" si="10"/>
        <v>552.0675</v>
      </c>
      <c r="D81" s="2">
        <f t="shared" si="11"/>
        <v>309.08699999999999</v>
      </c>
      <c r="E81" s="1">
        <f t="shared" si="12"/>
        <v>44.012824518740921</v>
      </c>
      <c r="F81" s="2">
        <f t="shared" si="13"/>
        <v>68.039999999999992</v>
      </c>
      <c r="G81" s="14">
        <v>24</v>
      </c>
      <c r="H81" s="1">
        <f t="shared" si="14"/>
        <v>88.888888888888886</v>
      </c>
      <c r="I81" s="1">
        <v>1981</v>
      </c>
      <c r="J81" s="2">
        <v>5297.33</v>
      </c>
      <c r="K81" s="2">
        <v>2610.96</v>
      </c>
      <c r="L81" s="2">
        <v>196.98000000000002</v>
      </c>
      <c r="M81" s="2">
        <v>4719.3499999999995</v>
      </c>
      <c r="N81" s="2">
        <v>1487.1200000000001</v>
      </c>
      <c r="O81" s="2">
        <v>23.05</v>
      </c>
      <c r="P81" s="2">
        <v>17.010000000000002</v>
      </c>
      <c r="Q81" s="2">
        <v>44.97</v>
      </c>
      <c r="R81" s="2">
        <v>0</v>
      </c>
      <c r="S81" s="2">
        <v>5.97</v>
      </c>
      <c r="T81" s="2">
        <v>72.069999999999993</v>
      </c>
      <c r="U81" s="2">
        <v>723</v>
      </c>
      <c r="V81" s="2">
        <v>68.039999999999992</v>
      </c>
      <c r="W81" s="2">
        <v>121.76</v>
      </c>
      <c r="X81" s="2">
        <v>40.020000000000003</v>
      </c>
      <c r="Y81" s="2">
        <v>211.20999999999998</v>
      </c>
      <c r="Z81" s="2">
        <v>114.43</v>
      </c>
      <c r="AA81" s="2">
        <v>38</v>
      </c>
      <c r="AB81" s="2">
        <v>3730.7300000000005</v>
      </c>
      <c r="AC81" s="2">
        <v>17</v>
      </c>
      <c r="AD81" s="2">
        <v>25</v>
      </c>
      <c r="AE81" s="2">
        <v>123.43</v>
      </c>
      <c r="AF81" s="2">
        <v>25</v>
      </c>
      <c r="AG81" s="2">
        <v>160</v>
      </c>
      <c r="AH81" s="2">
        <v>2</v>
      </c>
      <c r="AI81" s="2">
        <v>0</v>
      </c>
      <c r="AJ81" s="2">
        <v>0</v>
      </c>
    </row>
    <row r="82" spans="1:36">
      <c r="A82" s="2" t="s">
        <v>104</v>
      </c>
      <c r="B82" s="2" t="s">
        <v>18</v>
      </c>
      <c r="C82" s="2">
        <f t="shared" si="10"/>
        <v>21283.757500000003</v>
      </c>
      <c r="D82" s="2">
        <f t="shared" si="11"/>
        <v>158.75475</v>
      </c>
      <c r="E82" s="1">
        <f t="shared" si="12"/>
        <v>99.254103745543986</v>
      </c>
      <c r="F82" s="2">
        <f t="shared" si="13"/>
        <v>4237.1499999999996</v>
      </c>
      <c r="G82" s="14">
        <v>23</v>
      </c>
      <c r="H82" s="1">
        <f t="shared" si="14"/>
        <v>85.18518518518519</v>
      </c>
      <c r="I82" s="1">
        <v>1983</v>
      </c>
      <c r="J82" s="2">
        <v>68500.67</v>
      </c>
      <c r="K82" s="2">
        <v>161149.59</v>
      </c>
      <c r="L82" s="2">
        <v>208646.80000000002</v>
      </c>
      <c r="M82" s="2">
        <v>77986.45</v>
      </c>
      <c r="N82" s="2">
        <v>101297.03</v>
      </c>
      <c r="O82" s="2">
        <v>38999.839999999997</v>
      </c>
      <c r="P82" s="2">
        <v>8822.51</v>
      </c>
      <c r="Q82" s="2">
        <v>24016.38</v>
      </c>
      <c r="R82" s="2">
        <v>16663.669999999998</v>
      </c>
      <c r="S82" s="2">
        <v>8891.6</v>
      </c>
      <c r="T82" s="2">
        <v>15244.99</v>
      </c>
      <c r="U82" s="2">
        <v>9647.8300000000017</v>
      </c>
      <c r="V82" s="2">
        <v>18034</v>
      </c>
      <c r="W82" s="2">
        <v>4237.1499999999996</v>
      </c>
      <c r="X82" s="2">
        <v>43.58</v>
      </c>
      <c r="Y82" s="2">
        <v>1899.4299999999998</v>
      </c>
      <c r="Z82" s="2">
        <v>17.02</v>
      </c>
      <c r="AA82" s="2">
        <v>642.91999999999996</v>
      </c>
      <c r="AB82" s="2">
        <v>0</v>
      </c>
      <c r="AC82" s="2">
        <v>120.26</v>
      </c>
      <c r="AD82" s="2">
        <v>15.04</v>
      </c>
      <c r="AE82" s="2">
        <v>0</v>
      </c>
      <c r="AF82" s="2">
        <v>1116.42</v>
      </c>
      <c r="AG82" s="2">
        <v>160.36000000000001</v>
      </c>
      <c r="AH82" s="2">
        <v>61.73</v>
      </c>
      <c r="AI82" s="2">
        <v>0</v>
      </c>
      <c r="AJ82" s="2">
        <v>0</v>
      </c>
    </row>
    <row r="83" spans="1:36">
      <c r="A83" s="2" t="s">
        <v>105</v>
      </c>
      <c r="B83" s="2" t="s">
        <v>18</v>
      </c>
      <c r="C83" s="2">
        <f t="shared" si="10"/>
        <v>6347.7419444444458</v>
      </c>
      <c r="D83" s="2">
        <f t="shared" si="11"/>
        <v>40.233750000000001</v>
      </c>
      <c r="E83" s="1">
        <f t="shared" si="12"/>
        <v>99.366172249090667</v>
      </c>
      <c r="F83" s="2">
        <f t="shared" si="13"/>
        <v>55.45</v>
      </c>
      <c r="G83" s="14">
        <v>16</v>
      </c>
      <c r="H83" s="1">
        <f t="shared" si="14"/>
        <v>59.25925925925926</v>
      </c>
      <c r="I83" s="1">
        <v>1987</v>
      </c>
      <c r="J83" s="2">
        <v>2995.41</v>
      </c>
      <c r="K83" s="2">
        <v>7561.73</v>
      </c>
      <c r="L83" s="2">
        <v>4062.31</v>
      </c>
      <c r="M83" s="2">
        <v>22828.560000000001</v>
      </c>
      <c r="N83" s="2">
        <v>543.91</v>
      </c>
      <c r="O83" s="2">
        <v>33494.31</v>
      </c>
      <c r="P83" s="2">
        <v>76487.149999999994</v>
      </c>
      <c r="Q83" s="2">
        <v>41650.770000000004</v>
      </c>
      <c r="R83" s="2">
        <v>34842.68</v>
      </c>
      <c r="S83" s="2">
        <v>3127</v>
      </c>
      <c r="T83" s="2">
        <v>0</v>
      </c>
      <c r="U83" s="2">
        <v>200.42</v>
      </c>
      <c r="V83" s="2">
        <v>17.010000000000002</v>
      </c>
      <c r="W83" s="2">
        <v>0</v>
      </c>
      <c r="X83" s="2">
        <v>0</v>
      </c>
      <c r="Y83" s="2">
        <v>170</v>
      </c>
      <c r="Z83" s="2">
        <v>1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481</v>
      </c>
      <c r="AH83" s="2">
        <v>55.45</v>
      </c>
      <c r="AI83" s="2">
        <v>0</v>
      </c>
      <c r="AJ83" s="2">
        <v>0</v>
      </c>
    </row>
    <row r="84" spans="1:36">
      <c r="A84" s="8" t="s">
        <v>106</v>
      </c>
      <c r="B84" s="2" t="s">
        <v>36</v>
      </c>
      <c r="C84" s="2">
        <f t="shared" si="10"/>
        <v>498.68361111111108</v>
      </c>
      <c r="D84" s="2">
        <f t="shared" si="11"/>
        <v>0</v>
      </c>
      <c r="E84" s="1">
        <f t="shared" si="12"/>
        <v>100</v>
      </c>
      <c r="F84" s="2">
        <f t="shared" si="13"/>
        <v>0</v>
      </c>
      <c r="G84" s="14">
        <v>5</v>
      </c>
      <c r="H84" s="1">
        <f t="shared" si="14"/>
        <v>18.518518518518519</v>
      </c>
      <c r="I84" s="1">
        <v>1987</v>
      </c>
      <c r="J84" s="2">
        <v>1443.43</v>
      </c>
      <c r="K84" s="2">
        <v>4425.12</v>
      </c>
      <c r="L84" s="2">
        <v>0</v>
      </c>
      <c r="M84" s="2">
        <v>3360.26</v>
      </c>
      <c r="N84" s="2">
        <v>372.2</v>
      </c>
      <c r="O84" s="2">
        <v>0</v>
      </c>
      <c r="P84" s="2">
        <v>8351.6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</row>
    <row r="85" spans="1:36">
      <c r="A85" s="8" t="s">
        <v>107</v>
      </c>
      <c r="B85" s="2" t="s">
        <v>108</v>
      </c>
      <c r="C85" s="2">
        <f t="shared" si="10"/>
        <v>742.3844444444444</v>
      </c>
      <c r="D85" s="2">
        <f t="shared" si="11"/>
        <v>0</v>
      </c>
      <c r="E85" s="1">
        <f t="shared" si="12"/>
        <v>100</v>
      </c>
      <c r="F85" s="2">
        <f t="shared" si="13"/>
        <v>0</v>
      </c>
      <c r="G85" s="14">
        <v>6</v>
      </c>
      <c r="H85" s="1">
        <f t="shared" si="14"/>
        <v>22.222222222222214</v>
      </c>
      <c r="I85" s="1">
        <v>1983</v>
      </c>
      <c r="J85" s="2">
        <v>0</v>
      </c>
      <c r="K85" s="2">
        <v>0</v>
      </c>
      <c r="L85" s="2">
        <v>22529.96</v>
      </c>
      <c r="M85" s="2">
        <v>4145.97</v>
      </c>
      <c r="N85" s="2">
        <v>0</v>
      </c>
      <c r="O85" s="2">
        <v>8</v>
      </c>
      <c r="P85" s="2">
        <v>25.89</v>
      </c>
      <c r="Q85" s="2">
        <v>0</v>
      </c>
      <c r="R85" s="2">
        <v>0</v>
      </c>
      <c r="S85" s="2">
        <v>0</v>
      </c>
      <c r="T85" s="2">
        <v>0</v>
      </c>
      <c r="U85" s="2">
        <v>4.01</v>
      </c>
      <c r="V85" s="2">
        <v>0</v>
      </c>
      <c r="W85" s="2">
        <v>0</v>
      </c>
      <c r="X85" s="2">
        <v>0</v>
      </c>
      <c r="Y85" s="2">
        <v>12.01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</row>
    <row r="86" spans="1:36">
      <c r="A86" s="2" t="s">
        <v>109</v>
      </c>
      <c r="B86" s="2" t="s">
        <v>18</v>
      </c>
      <c r="C86" s="2">
        <f t="shared" si="10"/>
        <v>0</v>
      </c>
      <c r="D86" s="2">
        <f t="shared" si="11"/>
        <v>0</v>
      </c>
      <c r="F86" s="2">
        <f t="shared" si="13"/>
        <v>0</v>
      </c>
      <c r="G86" s="14">
        <v>0</v>
      </c>
      <c r="H86" s="1">
        <f t="shared" si="14"/>
        <v>0</v>
      </c>
      <c r="I86" s="1">
        <f t="shared" ref="I86:I101" si="15">MAX(J86:AJ86)</f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</row>
    <row r="87" spans="1:36">
      <c r="A87" s="2" t="s">
        <v>110</v>
      </c>
      <c r="B87" s="2" t="s">
        <v>18</v>
      </c>
      <c r="C87" s="2">
        <f t="shared" si="10"/>
        <v>0.23277777777777781</v>
      </c>
      <c r="D87" s="2">
        <f t="shared" si="11"/>
        <v>0.62850000000000006</v>
      </c>
      <c r="E87" s="1">
        <f>((C87-D87)/C87)*100</f>
        <v>-170</v>
      </c>
      <c r="F87" s="2">
        <f t="shared" si="13"/>
        <v>0</v>
      </c>
      <c r="G87" s="14">
        <v>1</v>
      </c>
      <c r="H87" s="1">
        <f t="shared" si="14"/>
        <v>3.7037037037037095</v>
      </c>
      <c r="I87" s="1">
        <f t="shared" si="15"/>
        <v>8.3800000000000008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8.3800000000000008</v>
      </c>
      <c r="AI87" s="2">
        <v>0</v>
      </c>
      <c r="AJ87" s="2">
        <v>0</v>
      </c>
    </row>
    <row r="88" spans="1:36">
      <c r="A88" s="2" t="s">
        <v>111</v>
      </c>
      <c r="B88" s="2" t="s">
        <v>16</v>
      </c>
      <c r="C88" s="2">
        <f t="shared" si="10"/>
        <v>0</v>
      </c>
      <c r="D88" s="2">
        <f t="shared" si="11"/>
        <v>0</v>
      </c>
      <c r="F88" s="2">
        <f t="shared" si="13"/>
        <v>0</v>
      </c>
      <c r="G88" s="14">
        <v>0</v>
      </c>
      <c r="H88" s="1">
        <f t="shared" si="14"/>
        <v>0</v>
      </c>
      <c r="I88" s="1">
        <f t="shared" si="15"/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</row>
    <row r="89" spans="1:36">
      <c r="A89" s="2" t="s">
        <v>112</v>
      </c>
      <c r="B89" s="2" t="s">
        <v>16</v>
      </c>
      <c r="C89" s="2">
        <f t="shared" si="10"/>
        <v>0</v>
      </c>
      <c r="D89" s="2">
        <f t="shared" si="11"/>
        <v>0</v>
      </c>
      <c r="F89" s="2">
        <f t="shared" si="13"/>
        <v>0</v>
      </c>
      <c r="G89" s="14">
        <v>0</v>
      </c>
      <c r="H89" s="1">
        <f t="shared" si="14"/>
        <v>0</v>
      </c>
      <c r="I89" s="1">
        <f t="shared" si="15"/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</row>
    <row r="90" spans="1:36">
      <c r="A90" s="8" t="s">
        <v>113</v>
      </c>
      <c r="B90" s="2" t="s">
        <v>31</v>
      </c>
      <c r="C90" s="2">
        <f t="shared" si="10"/>
        <v>0</v>
      </c>
      <c r="D90" s="2">
        <f t="shared" si="11"/>
        <v>0</v>
      </c>
      <c r="F90" s="2">
        <f t="shared" si="13"/>
        <v>0</v>
      </c>
      <c r="G90" s="14">
        <v>0</v>
      </c>
      <c r="H90" s="1">
        <f t="shared" si="14"/>
        <v>0</v>
      </c>
      <c r="I90" s="1">
        <f t="shared" si="15"/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</row>
    <row r="91" spans="1:36">
      <c r="A91" s="8" t="s">
        <v>114</v>
      </c>
      <c r="B91" s="2" t="s">
        <v>31</v>
      </c>
      <c r="C91" s="2">
        <f t="shared" si="10"/>
        <v>0</v>
      </c>
      <c r="D91" s="2">
        <f t="shared" si="11"/>
        <v>0</v>
      </c>
      <c r="F91" s="2">
        <f t="shared" si="13"/>
        <v>0</v>
      </c>
      <c r="G91" s="14">
        <v>0</v>
      </c>
      <c r="H91" s="1">
        <f t="shared" si="14"/>
        <v>0</v>
      </c>
      <c r="I91" s="1">
        <f t="shared" si="15"/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</row>
    <row r="92" spans="1:36">
      <c r="A92" s="8" t="s">
        <v>115</v>
      </c>
      <c r="B92" s="2" t="s">
        <v>100</v>
      </c>
      <c r="C92" s="2">
        <f t="shared" si="10"/>
        <v>0</v>
      </c>
      <c r="D92" s="2">
        <f t="shared" si="11"/>
        <v>0</v>
      </c>
      <c r="F92" s="2">
        <f t="shared" si="13"/>
        <v>0</v>
      </c>
      <c r="G92" s="14">
        <v>0</v>
      </c>
      <c r="H92" s="1">
        <f t="shared" si="14"/>
        <v>0</v>
      </c>
      <c r="I92" s="1">
        <f t="shared" si="15"/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</row>
    <row r="93" spans="1:36">
      <c r="A93" s="8" t="s">
        <v>116</v>
      </c>
      <c r="B93" s="2" t="s">
        <v>100</v>
      </c>
      <c r="C93" s="2">
        <f t="shared" si="10"/>
        <v>2.8055555555555556E-2</v>
      </c>
      <c r="D93" s="2">
        <f t="shared" si="11"/>
        <v>0</v>
      </c>
      <c r="E93" s="1">
        <f>((C93-D93)/C93)*100</f>
        <v>100</v>
      </c>
      <c r="F93" s="2">
        <f t="shared" si="13"/>
        <v>0</v>
      </c>
      <c r="G93" s="14">
        <v>1</v>
      </c>
      <c r="H93" s="1">
        <f t="shared" si="14"/>
        <v>3.7037037037037095</v>
      </c>
      <c r="I93" s="1">
        <f t="shared" si="15"/>
        <v>1.01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1.01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</row>
    <row r="94" spans="1:36">
      <c r="A94" s="8" t="s">
        <v>117</v>
      </c>
      <c r="B94" s="2" t="s">
        <v>100</v>
      </c>
      <c r="C94" s="2">
        <f t="shared" si="10"/>
        <v>0.41222222222222216</v>
      </c>
      <c r="D94" s="2">
        <f t="shared" si="11"/>
        <v>7.5750000000000012E-2</v>
      </c>
      <c r="E94" s="1">
        <f>((C94-D94)/C94)*100</f>
        <v>81.623989218328845</v>
      </c>
      <c r="F94" s="2">
        <f t="shared" si="13"/>
        <v>0</v>
      </c>
      <c r="G94" s="14">
        <v>7</v>
      </c>
      <c r="H94" s="1">
        <f t="shared" si="14"/>
        <v>25.925925925925924</v>
      </c>
      <c r="I94" s="1">
        <f t="shared" si="15"/>
        <v>6</v>
      </c>
      <c r="J94" s="2">
        <v>1.38</v>
      </c>
      <c r="K94" s="2">
        <v>0</v>
      </c>
      <c r="L94" s="2">
        <v>0.7</v>
      </c>
      <c r="M94" s="2">
        <v>0</v>
      </c>
      <c r="N94" s="2">
        <v>3.09</v>
      </c>
      <c r="O94" s="2">
        <v>1.67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0.99</v>
      </c>
      <c r="X94" s="2">
        <v>6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1.01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</row>
    <row r="95" spans="1:36">
      <c r="A95" s="8" t="s">
        <v>118</v>
      </c>
      <c r="B95" s="2" t="s">
        <v>100</v>
      </c>
      <c r="C95" s="2">
        <f t="shared" si="10"/>
        <v>0</v>
      </c>
      <c r="D95" s="2">
        <f t="shared" si="11"/>
        <v>0</v>
      </c>
      <c r="F95" s="2">
        <f t="shared" si="13"/>
        <v>0</v>
      </c>
      <c r="G95" s="14">
        <v>0</v>
      </c>
      <c r="H95" s="1">
        <f t="shared" si="14"/>
        <v>0</v>
      </c>
      <c r="I95" s="1">
        <f t="shared" si="15"/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</row>
    <row r="96" spans="1:36">
      <c r="A96" s="8" t="s">
        <v>119</v>
      </c>
      <c r="B96" s="2" t="s">
        <v>36</v>
      </c>
      <c r="C96" s="2">
        <f t="shared" si="10"/>
        <v>0</v>
      </c>
      <c r="D96" s="2">
        <f t="shared" si="11"/>
        <v>0</v>
      </c>
      <c r="F96" s="2">
        <f t="shared" si="13"/>
        <v>0</v>
      </c>
      <c r="G96" s="14">
        <v>0</v>
      </c>
      <c r="H96" s="1">
        <f t="shared" si="14"/>
        <v>0</v>
      </c>
      <c r="I96" s="1">
        <f t="shared" si="15"/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</row>
    <row r="97" spans="1:36">
      <c r="A97" s="8" t="s">
        <v>120</v>
      </c>
      <c r="B97" s="2" t="s">
        <v>36</v>
      </c>
      <c r="C97" s="2">
        <f t="shared" si="10"/>
        <v>0</v>
      </c>
      <c r="D97" s="2">
        <f t="shared" si="11"/>
        <v>0</v>
      </c>
      <c r="F97" s="2">
        <f t="shared" si="13"/>
        <v>0</v>
      </c>
      <c r="G97" s="14">
        <v>0</v>
      </c>
      <c r="H97" s="1">
        <f t="shared" si="14"/>
        <v>0</v>
      </c>
      <c r="I97" s="1">
        <f t="shared" si="15"/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</row>
    <row r="98" spans="1:36">
      <c r="A98" s="8" t="s">
        <v>121</v>
      </c>
      <c r="B98" s="2" t="s">
        <v>36</v>
      </c>
      <c r="C98" s="2">
        <f t="shared" si="10"/>
        <v>157.05722222222221</v>
      </c>
      <c r="D98" s="2">
        <f t="shared" si="11"/>
        <v>0</v>
      </c>
      <c r="E98" s="1">
        <f>((C98-D98)/C98)*100</f>
        <v>100</v>
      </c>
      <c r="F98" s="2">
        <f t="shared" si="13"/>
        <v>0</v>
      </c>
      <c r="G98" s="14">
        <v>2</v>
      </c>
      <c r="H98" s="1">
        <f t="shared" si="14"/>
        <v>7.4074074074074048</v>
      </c>
      <c r="I98" s="1">
        <f t="shared" si="15"/>
        <v>4934.4799999999996</v>
      </c>
      <c r="J98" s="2">
        <v>0</v>
      </c>
      <c r="K98" s="2">
        <v>0</v>
      </c>
      <c r="L98" s="2">
        <v>0</v>
      </c>
      <c r="M98" s="2">
        <v>719.58</v>
      </c>
      <c r="N98" s="2">
        <v>4934.4799999999996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</row>
    <row r="99" spans="1:36">
      <c r="A99" s="8" t="s">
        <v>122</v>
      </c>
      <c r="B99" s="2" t="s">
        <v>123</v>
      </c>
      <c r="C99" s="2">
        <f t="shared" si="10"/>
        <v>10257.727777777776</v>
      </c>
      <c r="D99" s="2">
        <f t="shared" si="11"/>
        <v>0</v>
      </c>
      <c r="E99" s="1">
        <f>((C99-D99)/C99)*100</f>
        <v>100</v>
      </c>
      <c r="F99" s="2">
        <f t="shared" si="13"/>
        <v>0</v>
      </c>
      <c r="G99" s="14">
        <v>5</v>
      </c>
      <c r="H99" s="1">
        <f t="shared" si="14"/>
        <v>18.518518518518519</v>
      </c>
      <c r="I99" s="1">
        <f t="shared" si="15"/>
        <v>253935.46</v>
      </c>
      <c r="J99" s="2">
        <v>37979.519999999997</v>
      </c>
      <c r="K99" s="2">
        <v>54799.839999999997</v>
      </c>
      <c r="L99" s="2">
        <v>253935.46</v>
      </c>
      <c r="M99" s="2">
        <v>21240.3</v>
      </c>
      <c r="N99" s="2">
        <v>1323.08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</row>
    <row r="100" spans="1:36">
      <c r="A100" s="8" t="s">
        <v>124</v>
      </c>
      <c r="B100" s="2" t="s">
        <v>36</v>
      </c>
      <c r="C100" s="2">
        <f t="shared" si="10"/>
        <v>0</v>
      </c>
      <c r="D100" s="2">
        <f t="shared" si="11"/>
        <v>0</v>
      </c>
      <c r="F100" s="2">
        <f t="shared" si="13"/>
        <v>0</v>
      </c>
      <c r="G100" s="14">
        <v>0</v>
      </c>
      <c r="H100" s="1">
        <f t="shared" ref="H100:H101" si="16">100-(((27-G100)/27)*100)</f>
        <v>0</v>
      </c>
      <c r="I100" s="1">
        <f t="shared" si="15"/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</row>
    <row r="101" spans="1:36">
      <c r="A101" s="8" t="s">
        <v>125</v>
      </c>
      <c r="B101" s="2" t="s">
        <v>36</v>
      </c>
      <c r="C101" s="2">
        <f t="shared" si="10"/>
        <v>0</v>
      </c>
      <c r="D101" s="2">
        <f t="shared" si="11"/>
        <v>0</v>
      </c>
      <c r="F101" s="2">
        <f t="shared" si="13"/>
        <v>0</v>
      </c>
      <c r="G101" s="14">
        <v>0</v>
      </c>
      <c r="H101" s="1">
        <f t="shared" si="16"/>
        <v>0</v>
      </c>
      <c r="I101" s="1">
        <f t="shared" si="15"/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</row>
    <row r="102" spans="1:36">
      <c r="A102" s="2"/>
      <c r="B102" s="2"/>
      <c r="C102" s="2"/>
      <c r="D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>
      <c r="A103" s="2"/>
      <c r="B103" s="2"/>
      <c r="C103" s="2"/>
      <c r="D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5" spans="1:36">
      <c r="A105" t="s">
        <v>126</v>
      </c>
    </row>
    <row r="106" spans="1:36">
      <c r="A106" t="s">
        <v>127</v>
      </c>
    </row>
    <row r="107" spans="1:36">
      <c r="A107" t="s">
        <v>128</v>
      </c>
    </row>
    <row r="108" spans="1:36">
      <c r="A108" t="s">
        <v>129</v>
      </c>
    </row>
    <row r="109" spans="1:36">
      <c r="A109" t="s">
        <v>130</v>
      </c>
    </row>
    <row r="110" spans="1:36">
      <c r="A110" t="s">
        <v>131</v>
      </c>
    </row>
    <row r="111" spans="1:36">
      <c r="A111" t="s">
        <v>132</v>
      </c>
    </row>
    <row r="112" spans="1:36">
      <c r="A112" t="s">
        <v>133</v>
      </c>
    </row>
    <row r="113" spans="1:1">
      <c r="A113" t="s">
        <v>134</v>
      </c>
    </row>
    <row r="114" spans="1:1">
      <c r="A114" t="s">
        <v>135</v>
      </c>
    </row>
    <row r="115" spans="1:1">
      <c r="A115" t="s">
        <v>136</v>
      </c>
    </row>
    <row r="116" spans="1:1">
      <c r="A116" t="s">
        <v>137</v>
      </c>
    </row>
    <row r="117" spans="1:1">
      <c r="A117" t="s">
        <v>138</v>
      </c>
    </row>
    <row r="118" spans="1:1">
      <c r="A118" t="s">
        <v>139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W18"/>
  <sheetViews>
    <sheetView workbookViewId="0">
      <selection activeCell="A2" sqref="A2"/>
    </sheetView>
  </sheetViews>
  <sheetFormatPr defaultRowHeight="15"/>
  <cols>
    <col min="1" max="1" width="16" bestFit="1" customWidth="1"/>
    <col min="2" max="2" width="8.7109375" customWidth="1"/>
    <col min="3" max="4" width="11.28515625" customWidth="1"/>
    <col min="5" max="5" width="12.42578125" bestFit="1" customWidth="1"/>
    <col min="6" max="6" width="12.5703125" bestFit="1" customWidth="1"/>
    <col min="7" max="7" width="14.7109375" bestFit="1" customWidth="1"/>
    <col min="8" max="8" width="14.85546875" bestFit="1" customWidth="1"/>
    <col min="9" max="9" width="11.28515625" bestFit="1" customWidth="1"/>
    <col min="10" max="10" width="13.140625" bestFit="1" customWidth="1"/>
    <col min="11" max="11" width="12.85546875" bestFit="1" customWidth="1"/>
    <col min="12" max="13" width="12.85546875" style="22" customWidth="1"/>
    <col min="14" max="14" width="12.140625" bestFit="1" customWidth="1"/>
    <col min="15" max="16" width="13.5703125" customWidth="1"/>
  </cols>
  <sheetData>
    <row r="1" spans="1:49">
      <c r="A1" t="s">
        <v>144</v>
      </c>
      <c r="H1" s="4"/>
      <c r="I1" s="4"/>
      <c r="J1" s="15" t="s">
        <v>145</v>
      </c>
      <c r="K1" s="16">
        <v>1</v>
      </c>
      <c r="L1" s="17"/>
      <c r="M1" s="17" t="s">
        <v>146</v>
      </c>
      <c r="N1" s="4"/>
      <c r="O1" s="4"/>
      <c r="P1" s="4"/>
    </row>
    <row r="2" spans="1:49">
      <c r="H2" s="4"/>
      <c r="I2" s="4"/>
      <c r="J2" s="18"/>
      <c r="K2" s="17"/>
      <c r="L2" s="17"/>
      <c r="M2" s="17"/>
      <c r="N2" s="4"/>
      <c r="O2" s="4"/>
      <c r="P2" s="4"/>
    </row>
    <row r="3" spans="1:49">
      <c r="A3" s="6"/>
      <c r="B3" s="6"/>
      <c r="C3" s="6" t="s">
        <v>178</v>
      </c>
      <c r="D3" s="6" t="s">
        <v>174</v>
      </c>
      <c r="E3" s="4" t="s">
        <v>8</v>
      </c>
      <c r="F3" s="6"/>
      <c r="G3" s="6"/>
      <c r="H3" s="6" t="s">
        <v>9</v>
      </c>
      <c r="I3" s="19" t="s">
        <v>147</v>
      </c>
      <c r="J3" s="20" t="s">
        <v>148</v>
      </c>
      <c r="K3" s="21" t="s">
        <v>148</v>
      </c>
      <c r="M3" s="23" t="s">
        <v>149</v>
      </c>
      <c r="N3" s="24" t="s">
        <v>149</v>
      </c>
      <c r="O3" s="25" t="s">
        <v>150</v>
      </c>
      <c r="P3" s="4"/>
      <c r="Q3" s="6" t="s">
        <v>151</v>
      </c>
    </row>
    <row r="4" spans="1:49">
      <c r="A4" s="3" t="s">
        <v>4</v>
      </c>
      <c r="B4" s="3" t="s">
        <v>5</v>
      </c>
      <c r="C4" s="3" t="s">
        <v>152</v>
      </c>
      <c r="D4" s="3" t="s">
        <v>153</v>
      </c>
      <c r="E4" s="3" t="s">
        <v>154</v>
      </c>
      <c r="F4" s="4" t="s">
        <v>10</v>
      </c>
      <c r="G4" s="4" t="s">
        <v>11</v>
      </c>
      <c r="H4" s="3" t="s">
        <v>155</v>
      </c>
      <c r="I4" s="19" t="s">
        <v>156</v>
      </c>
      <c r="J4" s="20" t="s">
        <v>157</v>
      </c>
      <c r="K4" s="21" t="s">
        <v>158</v>
      </c>
      <c r="L4" s="4" t="s">
        <v>159</v>
      </c>
      <c r="M4" s="23" t="s">
        <v>160</v>
      </c>
      <c r="N4" s="24" t="s">
        <v>161</v>
      </c>
      <c r="O4" s="25" t="s">
        <v>162</v>
      </c>
      <c r="P4" s="4"/>
      <c r="Q4" s="7">
        <v>1981</v>
      </c>
      <c r="R4" s="7">
        <v>1982</v>
      </c>
      <c r="S4" s="7">
        <v>1983</v>
      </c>
      <c r="T4" s="7">
        <v>1984</v>
      </c>
      <c r="U4" s="7">
        <v>1985</v>
      </c>
      <c r="V4" s="7">
        <v>1986</v>
      </c>
      <c r="W4" s="7">
        <v>1987</v>
      </c>
      <c r="X4" s="7">
        <v>1988</v>
      </c>
      <c r="Y4" s="7">
        <v>1989</v>
      </c>
      <c r="Z4" s="7">
        <v>1990</v>
      </c>
      <c r="AA4" s="7">
        <v>1991</v>
      </c>
      <c r="AB4" s="7">
        <v>1992</v>
      </c>
      <c r="AC4" s="7">
        <v>1993</v>
      </c>
      <c r="AD4" s="7">
        <v>1994</v>
      </c>
      <c r="AE4" s="7">
        <v>1995</v>
      </c>
      <c r="AF4" s="7">
        <v>1996</v>
      </c>
      <c r="AG4" s="7">
        <v>1997</v>
      </c>
      <c r="AH4" s="7">
        <v>1998</v>
      </c>
      <c r="AI4" s="7">
        <v>1999</v>
      </c>
      <c r="AJ4" s="7">
        <v>2000</v>
      </c>
      <c r="AK4" s="7">
        <v>2001</v>
      </c>
      <c r="AL4" s="7">
        <v>2002</v>
      </c>
      <c r="AM4" s="7">
        <v>2003</v>
      </c>
      <c r="AN4" s="7">
        <v>2004</v>
      </c>
      <c r="AO4" s="7">
        <v>2005</v>
      </c>
      <c r="AP4" s="7">
        <v>2006</v>
      </c>
      <c r="AQ4" s="7">
        <v>2007</v>
      </c>
      <c r="AS4" s="26"/>
      <c r="AT4" s="18"/>
      <c r="AU4" s="18"/>
      <c r="AV4" s="18"/>
      <c r="AW4" s="22"/>
    </row>
    <row r="5" spans="1:49">
      <c r="A5" s="2" t="s">
        <v>21</v>
      </c>
      <c r="B5" s="2" t="s">
        <v>18</v>
      </c>
      <c r="C5" s="2">
        <f>AVERAGE(Q5:AQ5)</f>
        <v>1711940.0733333335</v>
      </c>
      <c r="D5" s="2">
        <f>AVERAGE(AH5:AQ5)</f>
        <v>1314290.2069999999</v>
      </c>
      <c r="E5" s="1">
        <v>23.228024889858794</v>
      </c>
      <c r="F5" s="7">
        <v>27</v>
      </c>
      <c r="G5" s="1">
        <v>100</v>
      </c>
      <c r="H5" s="2">
        <v>1506730</v>
      </c>
      <c r="I5" s="27">
        <v>2777824</v>
      </c>
      <c r="J5" s="28">
        <f>C5*$K$1</f>
        <v>1711940.0733333335</v>
      </c>
      <c r="K5" s="29">
        <f>D5*$K$1</f>
        <v>1314290.2069999999</v>
      </c>
      <c r="L5" s="1">
        <v>35</v>
      </c>
      <c r="M5" s="30">
        <f>I5*(1-(L5/100))</f>
        <v>1805585.6</v>
      </c>
      <c r="N5" s="31">
        <f>J5*(1-(L5/100))</f>
        <v>1112761.0476666668</v>
      </c>
      <c r="O5" s="32">
        <f>K5*(1-(L5/100))</f>
        <v>854288.63454999996</v>
      </c>
      <c r="P5" s="1"/>
      <c r="Q5" s="2">
        <v>1470467.77</v>
      </c>
      <c r="R5" s="2">
        <v>2607914.89</v>
      </c>
      <c r="S5" s="2">
        <v>1630530.9</v>
      </c>
      <c r="T5" s="2">
        <v>3026225.26</v>
      </c>
      <c r="U5" s="2">
        <v>1923646.33</v>
      </c>
      <c r="V5" s="2">
        <v>1743365.22</v>
      </c>
      <c r="W5" s="2">
        <v>2269849.62</v>
      </c>
      <c r="X5" s="2">
        <v>2906935.5999999996</v>
      </c>
      <c r="Y5" s="2">
        <v>2451335.96</v>
      </c>
      <c r="Z5" s="2">
        <v>1921390.5</v>
      </c>
      <c r="AA5" s="2">
        <v>2083394.57</v>
      </c>
      <c r="AB5" s="2">
        <v>1765764.14</v>
      </c>
      <c r="AC5" s="2">
        <v>1470597.73</v>
      </c>
      <c r="AD5" s="2">
        <v>1491606.1</v>
      </c>
      <c r="AE5" s="2">
        <v>1289186.6600000001</v>
      </c>
      <c r="AF5" s="2">
        <v>1520539.1</v>
      </c>
      <c r="AG5" s="2">
        <v>1506729.56</v>
      </c>
      <c r="AH5" s="2">
        <v>1273125.49</v>
      </c>
      <c r="AI5" s="2">
        <v>1312953.3999999999</v>
      </c>
      <c r="AJ5" s="2">
        <v>1024550.02</v>
      </c>
      <c r="AK5" s="2">
        <v>1384408.37</v>
      </c>
      <c r="AL5" s="2">
        <v>970432.23</v>
      </c>
      <c r="AM5" s="2">
        <v>1186526.5900000001</v>
      </c>
      <c r="AN5" s="2">
        <v>1931955.54</v>
      </c>
      <c r="AO5" s="2">
        <v>1377644.98</v>
      </c>
      <c r="AP5" s="2">
        <v>1470612.74</v>
      </c>
      <c r="AQ5" s="2">
        <v>1210692.71</v>
      </c>
      <c r="AS5" s="33"/>
      <c r="AT5" s="34"/>
      <c r="AU5" s="35"/>
      <c r="AV5" s="34"/>
      <c r="AW5" s="22"/>
    </row>
    <row r="6" spans="1:49">
      <c r="A6" s="2" t="s">
        <v>20</v>
      </c>
      <c r="B6" s="2" t="s">
        <v>18</v>
      </c>
      <c r="C6" s="2">
        <f>AVERAGE(Q6:AQ6)</f>
        <v>1123162.674074074</v>
      </c>
      <c r="D6" s="2">
        <f>AVERAGE(AH6:AQ6)</f>
        <v>1259309.75</v>
      </c>
      <c r="E6" s="1">
        <v>-12.121759302423808</v>
      </c>
      <c r="F6" s="7">
        <v>27</v>
      </c>
      <c r="G6" s="1">
        <v>100</v>
      </c>
      <c r="H6" s="2">
        <v>1268379</v>
      </c>
      <c r="I6" s="27">
        <v>1238000</v>
      </c>
      <c r="J6" s="28">
        <f t="shared" ref="J6:K16" si="0">C6*$K$1</f>
        <v>1123162.674074074</v>
      </c>
      <c r="K6" s="29">
        <f t="shared" si="0"/>
        <v>1259309.75</v>
      </c>
      <c r="L6" s="1">
        <v>30</v>
      </c>
      <c r="M6" s="30">
        <f>I6*(1-(L6/100))</f>
        <v>866600</v>
      </c>
      <c r="N6" s="31">
        <f t="shared" ref="N6:N16" si="1">J6*(1-(L6/100))</f>
        <v>786213.87185185181</v>
      </c>
      <c r="O6" s="32">
        <f t="shared" ref="O6:O16" si="2">K6*(1-(L6/100))</f>
        <v>881516.82499999995</v>
      </c>
      <c r="P6" s="1"/>
      <c r="Q6" s="2">
        <v>233366.30000000002</v>
      </c>
      <c r="R6" s="2">
        <v>130966.3</v>
      </c>
      <c r="S6" s="2">
        <v>223250.39</v>
      </c>
      <c r="T6" s="2">
        <v>612559.77</v>
      </c>
      <c r="U6" s="2">
        <v>318888.06</v>
      </c>
      <c r="V6" s="2">
        <v>1006126.5900000001</v>
      </c>
      <c r="W6" s="2">
        <v>1579526.08</v>
      </c>
      <c r="X6" s="2">
        <v>1029839.99</v>
      </c>
      <c r="Y6" s="2">
        <v>1598869.28</v>
      </c>
      <c r="Z6" s="2">
        <v>1306961.3400000001</v>
      </c>
      <c r="AA6" s="2">
        <v>1124663.29</v>
      </c>
      <c r="AB6" s="2">
        <v>1438144.28</v>
      </c>
      <c r="AC6" s="2">
        <v>1554187.29</v>
      </c>
      <c r="AD6" s="2">
        <v>1643150.04</v>
      </c>
      <c r="AE6" s="2">
        <v>1458447.6099999999</v>
      </c>
      <c r="AF6" s="2">
        <v>1346890.63</v>
      </c>
      <c r="AG6" s="2">
        <v>1126457.46</v>
      </c>
      <c r="AH6" s="2">
        <v>1205518.17</v>
      </c>
      <c r="AI6" s="2">
        <v>1428354.48</v>
      </c>
      <c r="AJ6" s="2">
        <v>1097283.43</v>
      </c>
      <c r="AK6" s="2">
        <v>1387756.2</v>
      </c>
      <c r="AL6" s="2">
        <v>1055372.95</v>
      </c>
      <c r="AM6" s="2">
        <v>1382248.82</v>
      </c>
      <c r="AN6" s="2">
        <v>1281406.3500000001</v>
      </c>
      <c r="AO6" s="2">
        <v>1268379.27</v>
      </c>
      <c r="AP6" s="2">
        <v>1168562.53</v>
      </c>
      <c r="AQ6" s="2">
        <v>1318215.3</v>
      </c>
      <c r="AS6" s="33"/>
      <c r="AT6" s="34"/>
      <c r="AU6" s="35"/>
      <c r="AV6" s="34"/>
      <c r="AW6" s="22"/>
    </row>
    <row r="7" spans="1:49">
      <c r="A7" s="2" t="s">
        <v>17</v>
      </c>
      <c r="B7" s="2" t="s">
        <v>18</v>
      </c>
      <c r="C7" s="2">
        <f>AVERAGE(Q7:AQ7)</f>
        <v>1647141.6133333335</v>
      </c>
      <c r="D7" s="2">
        <f>AVERAGE(AH7:AQ7)</f>
        <v>1524441.9820000001</v>
      </c>
      <c r="E7" s="1">
        <v>7.449246035683915</v>
      </c>
      <c r="F7" s="7">
        <v>27</v>
      </c>
      <c r="G7" s="1">
        <v>100</v>
      </c>
      <c r="H7" s="2">
        <v>1503804</v>
      </c>
      <c r="I7" s="27">
        <v>2005000</v>
      </c>
      <c r="J7" s="28">
        <f t="shared" si="0"/>
        <v>1647141.6133333335</v>
      </c>
      <c r="K7" s="29">
        <f>D7*$K$1</f>
        <v>1524441.9820000001</v>
      </c>
      <c r="L7" s="1">
        <v>37.5</v>
      </c>
      <c r="M7" s="30">
        <f t="shared" ref="M7:M16" si="3">I7*(1-(L7/100))</f>
        <v>1253125</v>
      </c>
      <c r="N7" s="31">
        <f t="shared" si="1"/>
        <v>1029463.5083333334</v>
      </c>
      <c r="O7" s="32">
        <f t="shared" si="2"/>
        <v>952776.23875000002</v>
      </c>
      <c r="P7" s="1"/>
      <c r="Q7" s="2">
        <v>1492981.53</v>
      </c>
      <c r="R7" s="2">
        <v>754960.09000000008</v>
      </c>
      <c r="S7" s="2">
        <v>326914.90000000002</v>
      </c>
      <c r="T7" s="2">
        <v>1689058.33</v>
      </c>
      <c r="U7" s="2">
        <v>1460457.27</v>
      </c>
      <c r="V7" s="2">
        <v>1686872.43</v>
      </c>
      <c r="W7" s="2">
        <v>2850194.23</v>
      </c>
      <c r="X7" s="2">
        <v>1955919.7400000002</v>
      </c>
      <c r="Y7" s="2">
        <v>1723007.15</v>
      </c>
      <c r="Z7" s="2">
        <v>1086366.04</v>
      </c>
      <c r="AA7" s="2">
        <v>1185098.54</v>
      </c>
      <c r="AB7" s="2">
        <v>3161336.61</v>
      </c>
      <c r="AC7" s="2">
        <v>1883517.3599999999</v>
      </c>
      <c r="AD7" s="2">
        <v>2895318.13</v>
      </c>
      <c r="AE7" s="2">
        <v>1660273.1</v>
      </c>
      <c r="AF7" s="2">
        <v>1980549.89</v>
      </c>
      <c r="AG7" s="2">
        <v>1435578.4</v>
      </c>
      <c r="AH7" s="2">
        <v>1424880.0899999999</v>
      </c>
      <c r="AI7" s="2">
        <v>2252080.4000000004</v>
      </c>
      <c r="AJ7" s="2">
        <v>1477689.3900000001</v>
      </c>
      <c r="AK7" s="2">
        <v>1449062.24</v>
      </c>
      <c r="AL7" s="2">
        <v>1627932.89</v>
      </c>
      <c r="AM7" s="2">
        <v>1664798.15</v>
      </c>
      <c r="AN7" s="2">
        <v>1503803.58</v>
      </c>
      <c r="AO7" s="2">
        <v>1243244.56</v>
      </c>
      <c r="AP7" s="2">
        <v>1115453.82</v>
      </c>
      <c r="AQ7" s="2">
        <v>1485474.7</v>
      </c>
      <c r="AS7" s="33"/>
      <c r="AT7" s="34"/>
      <c r="AU7" s="35"/>
      <c r="AV7" s="34"/>
      <c r="AW7" s="22"/>
    </row>
    <row r="8" spans="1:49">
      <c r="A8" s="2" t="s">
        <v>26</v>
      </c>
      <c r="B8" s="2" t="s">
        <v>18</v>
      </c>
      <c r="C8" s="2">
        <f>AVERAGE(Q8:AQ8)</f>
        <v>510356.46925925935</v>
      </c>
      <c r="D8" s="2">
        <f>AVERAGE(AH8:AQ8)</f>
        <v>489719.23</v>
      </c>
      <c r="E8" s="1">
        <v>4.0436911261676869</v>
      </c>
      <c r="F8" s="7">
        <v>27</v>
      </c>
      <c r="G8" s="1">
        <v>100</v>
      </c>
      <c r="H8" s="2">
        <v>489903</v>
      </c>
      <c r="I8" s="27">
        <v>1516780</v>
      </c>
      <c r="J8" s="28">
        <f t="shared" si="0"/>
        <v>510356.46925925935</v>
      </c>
      <c r="K8" s="29">
        <f t="shared" si="0"/>
        <v>489719.23</v>
      </c>
      <c r="L8" s="1">
        <v>32.5</v>
      </c>
      <c r="M8" s="30">
        <f t="shared" si="3"/>
        <v>1023826.5000000001</v>
      </c>
      <c r="N8" s="31">
        <f t="shared" si="1"/>
        <v>344490.6167500001</v>
      </c>
      <c r="O8" s="32">
        <f t="shared" si="2"/>
        <v>330560.48025000002</v>
      </c>
      <c r="P8" s="1"/>
      <c r="Q8" s="2">
        <v>259307.33000000002</v>
      </c>
      <c r="R8" s="2">
        <v>264480.72000000003</v>
      </c>
      <c r="S8" s="2">
        <v>440214.06999999995</v>
      </c>
      <c r="T8" s="2">
        <v>311384.37</v>
      </c>
      <c r="U8" s="2">
        <v>190601.66</v>
      </c>
      <c r="V8" s="2">
        <v>574923.87</v>
      </c>
      <c r="W8" s="2">
        <v>745595.06</v>
      </c>
      <c r="X8" s="2">
        <v>690056.59</v>
      </c>
      <c r="Y8" s="2">
        <v>802967.73</v>
      </c>
      <c r="Z8" s="2">
        <v>640485.16</v>
      </c>
      <c r="AA8" s="2">
        <v>607709.19999999995</v>
      </c>
      <c r="AB8" s="2">
        <v>698573.92</v>
      </c>
      <c r="AC8" s="2">
        <v>715132.51</v>
      </c>
      <c r="AD8" s="2">
        <v>549561.25</v>
      </c>
      <c r="AE8" s="2">
        <v>471864.96</v>
      </c>
      <c r="AF8" s="2">
        <v>444334.23</v>
      </c>
      <c r="AG8" s="2">
        <v>475239.74</v>
      </c>
      <c r="AH8" s="2">
        <v>488787.93</v>
      </c>
      <c r="AI8" s="2">
        <v>329874.20999999996</v>
      </c>
      <c r="AJ8" s="2">
        <v>447056.52</v>
      </c>
      <c r="AK8" s="2">
        <v>421019.69</v>
      </c>
      <c r="AL8" s="2">
        <v>488338.35</v>
      </c>
      <c r="AM8" s="2">
        <v>489903.34</v>
      </c>
      <c r="AN8" s="2">
        <v>499757.91000000003</v>
      </c>
      <c r="AO8" s="2">
        <v>584301.05000000005</v>
      </c>
      <c r="AP8" s="2">
        <v>496075.32999999996</v>
      </c>
      <c r="AQ8" s="2">
        <v>652077.97</v>
      </c>
      <c r="AS8" s="33"/>
      <c r="AT8" s="34"/>
      <c r="AU8" s="35"/>
      <c r="AV8" s="34"/>
      <c r="AW8" s="22"/>
    </row>
    <row r="9" spans="1:49">
      <c r="A9" s="2" t="s">
        <v>33</v>
      </c>
      <c r="B9" s="2" t="s">
        <v>18</v>
      </c>
      <c r="C9" s="2">
        <f t="shared" ref="C9:C16" si="4">AVERAGE(Q9:AQ9)</f>
        <v>470137.77148148126</v>
      </c>
      <c r="D9" s="2">
        <f t="shared" ref="D9:D16" si="5">AVERAGE(AH9:AQ9)</f>
        <v>183948.29300000001</v>
      </c>
      <c r="E9" s="1">
        <v>60.873534491740841</v>
      </c>
      <c r="F9" s="7">
        <v>27</v>
      </c>
      <c r="G9" s="1">
        <v>100</v>
      </c>
      <c r="H9" s="2">
        <v>463456</v>
      </c>
      <c r="I9" s="27">
        <v>625699</v>
      </c>
      <c r="J9" s="28">
        <f t="shared" si="0"/>
        <v>470137.77148148126</v>
      </c>
      <c r="K9" s="29">
        <f t="shared" si="0"/>
        <v>183948.29300000001</v>
      </c>
      <c r="L9" s="1">
        <v>35</v>
      </c>
      <c r="M9" s="30">
        <f t="shared" si="3"/>
        <v>406704.35000000003</v>
      </c>
      <c r="N9" s="31">
        <f t="shared" si="1"/>
        <v>305589.55146296282</v>
      </c>
      <c r="O9" s="32">
        <f t="shared" si="2"/>
        <v>119566.39045000001</v>
      </c>
      <c r="P9" s="1"/>
      <c r="Q9" s="2">
        <v>386961.07</v>
      </c>
      <c r="R9" s="2">
        <v>668915.94000000006</v>
      </c>
      <c r="S9" s="2">
        <v>328217.82</v>
      </c>
      <c r="T9" s="2">
        <v>513437.83999999997</v>
      </c>
      <c r="U9" s="2">
        <v>505762.93000000005</v>
      </c>
      <c r="V9" s="2">
        <v>924384.59</v>
      </c>
      <c r="W9" s="2">
        <v>872558.99</v>
      </c>
      <c r="X9" s="2">
        <v>1013685.55</v>
      </c>
      <c r="Y9" s="2">
        <v>972569.98</v>
      </c>
      <c r="Z9" s="2">
        <v>937554.14</v>
      </c>
      <c r="AA9" s="2">
        <v>756142.1</v>
      </c>
      <c r="AB9" s="2">
        <v>525990.41999999993</v>
      </c>
      <c r="AC9" s="2">
        <v>463455.9</v>
      </c>
      <c r="AD9" s="2">
        <v>470146.03</v>
      </c>
      <c r="AE9" s="2">
        <v>501868.3</v>
      </c>
      <c r="AF9" s="2">
        <v>560024.43999999994</v>
      </c>
      <c r="AG9" s="2">
        <v>452560.86</v>
      </c>
      <c r="AH9" s="2">
        <v>379992.67000000004</v>
      </c>
      <c r="AI9" s="2">
        <v>183028.44</v>
      </c>
      <c r="AJ9" s="2">
        <v>40427.17</v>
      </c>
      <c r="AK9" s="2">
        <v>137066.25</v>
      </c>
      <c r="AL9" s="2">
        <v>120578.09</v>
      </c>
      <c r="AM9" s="2">
        <v>153840.59</v>
      </c>
      <c r="AN9" s="2">
        <v>157978.13</v>
      </c>
      <c r="AO9" s="2">
        <v>137341.20000000001</v>
      </c>
      <c r="AP9" s="2">
        <v>195025.19</v>
      </c>
      <c r="AQ9" s="2">
        <v>334205.2</v>
      </c>
      <c r="AS9" s="33"/>
      <c r="AT9" s="34"/>
      <c r="AU9" s="35"/>
      <c r="AV9" s="34"/>
      <c r="AW9" s="22"/>
    </row>
    <row r="10" spans="1:49">
      <c r="A10" s="2" t="s">
        <v>29</v>
      </c>
      <c r="B10" s="2" t="s">
        <v>18</v>
      </c>
      <c r="C10" s="2">
        <f t="shared" si="4"/>
        <v>477121.55444444442</v>
      </c>
      <c r="D10" s="2">
        <f t="shared" si="5"/>
        <v>475306.71000000008</v>
      </c>
      <c r="E10" s="1">
        <v>0.38037360239520351</v>
      </c>
      <c r="F10" s="7">
        <v>27</v>
      </c>
      <c r="G10" s="1">
        <v>100</v>
      </c>
      <c r="H10" s="2">
        <v>411835</v>
      </c>
      <c r="I10" s="27">
        <v>2314000</v>
      </c>
      <c r="J10" s="28">
        <f t="shared" si="0"/>
        <v>477121.55444444442</v>
      </c>
      <c r="K10" s="29">
        <f t="shared" si="0"/>
        <v>475306.71000000008</v>
      </c>
      <c r="L10" s="1">
        <v>30</v>
      </c>
      <c r="M10" s="30">
        <f t="shared" si="3"/>
        <v>1619800</v>
      </c>
      <c r="N10" s="31">
        <f t="shared" si="1"/>
        <v>333985.08811111108</v>
      </c>
      <c r="O10" s="32">
        <f t="shared" si="2"/>
        <v>332714.69700000004</v>
      </c>
      <c r="P10" s="1"/>
      <c r="Q10" s="2">
        <v>499607.74</v>
      </c>
      <c r="R10" s="2">
        <v>256123.11</v>
      </c>
      <c r="S10" s="2">
        <v>273499.38</v>
      </c>
      <c r="T10" s="2">
        <v>535413.56999999995</v>
      </c>
      <c r="U10" s="2">
        <v>1467606.12</v>
      </c>
      <c r="V10" s="2">
        <v>392632.72</v>
      </c>
      <c r="W10" s="2">
        <v>411834.88</v>
      </c>
      <c r="X10" s="2">
        <v>532047.38</v>
      </c>
      <c r="Y10" s="2">
        <v>607938.67999999993</v>
      </c>
      <c r="Z10" s="2">
        <v>403810.5</v>
      </c>
      <c r="AA10" s="2">
        <v>351041.65</v>
      </c>
      <c r="AB10" s="2">
        <v>748674.29</v>
      </c>
      <c r="AC10" s="2">
        <v>411060.31</v>
      </c>
      <c r="AD10" s="2">
        <v>392776.57</v>
      </c>
      <c r="AE10" s="2">
        <v>295977.88</v>
      </c>
      <c r="AF10" s="2">
        <v>296507.67000000004</v>
      </c>
      <c r="AG10" s="2">
        <v>252662.41999999998</v>
      </c>
      <c r="AH10" s="2">
        <v>232128.44</v>
      </c>
      <c r="AI10" s="2">
        <v>308213.56</v>
      </c>
      <c r="AJ10" s="2">
        <v>655015.18999999994</v>
      </c>
      <c r="AK10" s="2">
        <v>620080.35</v>
      </c>
      <c r="AL10" s="2">
        <v>652172.75</v>
      </c>
      <c r="AM10" s="2">
        <v>462892.47000000003</v>
      </c>
      <c r="AN10" s="2">
        <v>545425.14</v>
      </c>
      <c r="AO10" s="2">
        <v>452101.67</v>
      </c>
      <c r="AP10" s="2">
        <v>369746.17</v>
      </c>
      <c r="AQ10" s="2">
        <v>455291.36</v>
      </c>
      <c r="AS10" s="33"/>
      <c r="AT10" s="34"/>
      <c r="AU10" s="35"/>
      <c r="AV10" s="34"/>
      <c r="AW10" s="22"/>
    </row>
    <row r="11" spans="1:49">
      <c r="A11" s="2" t="s">
        <v>42</v>
      </c>
      <c r="B11" s="2" t="s">
        <v>16</v>
      </c>
      <c r="C11" s="2">
        <f t="shared" si="4"/>
        <v>349581.34074074071</v>
      </c>
      <c r="D11" s="2">
        <f t="shared" si="5"/>
        <v>339101.53700000007</v>
      </c>
      <c r="E11" s="1">
        <v>2.9978155351583009</v>
      </c>
      <c r="F11" s="7">
        <v>27</v>
      </c>
      <c r="G11" s="1">
        <v>100</v>
      </c>
      <c r="H11" s="2">
        <v>344329</v>
      </c>
      <c r="I11" s="27"/>
      <c r="J11" s="28">
        <f t="shared" si="0"/>
        <v>349581.34074074071</v>
      </c>
      <c r="K11" s="29">
        <f t="shared" si="0"/>
        <v>339101.53700000007</v>
      </c>
      <c r="L11" s="1">
        <v>30</v>
      </c>
      <c r="M11" s="30">
        <f t="shared" si="3"/>
        <v>0</v>
      </c>
      <c r="N11" s="31">
        <f t="shared" si="1"/>
        <v>244706.93851851847</v>
      </c>
      <c r="O11" s="32">
        <f t="shared" si="2"/>
        <v>237371.07590000003</v>
      </c>
      <c r="P11" s="1"/>
      <c r="Q11" s="2">
        <v>153804.25</v>
      </c>
      <c r="R11" s="2">
        <v>21706.21</v>
      </c>
      <c r="S11" s="2">
        <v>73591.33</v>
      </c>
      <c r="T11" s="2">
        <v>4242.1400000000003</v>
      </c>
      <c r="U11" s="2">
        <v>4327.49</v>
      </c>
      <c r="V11" s="2">
        <v>479240.61</v>
      </c>
      <c r="W11" s="2">
        <v>403100.66</v>
      </c>
      <c r="X11" s="2">
        <v>342662.34</v>
      </c>
      <c r="Y11" s="2">
        <v>525078.74</v>
      </c>
      <c r="Z11" s="2">
        <v>607738.11</v>
      </c>
      <c r="AA11" s="2">
        <v>502264.15</v>
      </c>
      <c r="AB11" s="2">
        <v>577938.54</v>
      </c>
      <c r="AC11" s="2">
        <v>558696.54</v>
      </c>
      <c r="AD11" s="2">
        <v>322840.36</v>
      </c>
      <c r="AE11" s="2">
        <v>408706.95</v>
      </c>
      <c r="AF11" s="2">
        <v>344186.06</v>
      </c>
      <c r="AG11" s="2">
        <v>717556.35</v>
      </c>
      <c r="AH11" s="2">
        <v>344328.8</v>
      </c>
      <c r="AI11" s="2">
        <v>477251.95</v>
      </c>
      <c r="AJ11" s="2">
        <v>400871.39</v>
      </c>
      <c r="AK11" s="2">
        <v>377958.86</v>
      </c>
      <c r="AL11" s="2">
        <v>322434.57</v>
      </c>
      <c r="AM11" s="2">
        <v>306155.94</v>
      </c>
      <c r="AN11" s="2">
        <v>289881.78999999998</v>
      </c>
      <c r="AO11" s="2">
        <v>292528.58</v>
      </c>
      <c r="AP11" s="2">
        <v>419727.85</v>
      </c>
      <c r="AQ11" s="2">
        <v>159875.64000000001</v>
      </c>
      <c r="AS11" s="33"/>
      <c r="AT11" s="34"/>
      <c r="AU11" s="35"/>
      <c r="AV11" s="34"/>
      <c r="AW11" s="22"/>
    </row>
    <row r="12" spans="1:49">
      <c r="A12" s="2" t="s">
        <v>32</v>
      </c>
      <c r="B12" s="2" t="s">
        <v>16</v>
      </c>
      <c r="C12" s="2">
        <f t="shared" si="4"/>
        <v>548340.74999999988</v>
      </c>
      <c r="D12" s="2">
        <f t="shared" si="5"/>
        <v>466455.70900000009</v>
      </c>
      <c r="E12" s="1">
        <v>14.933240143104404</v>
      </c>
      <c r="F12" s="7">
        <v>27</v>
      </c>
      <c r="G12" s="1">
        <v>100</v>
      </c>
      <c r="H12" s="2">
        <v>480429.24</v>
      </c>
      <c r="I12" s="27">
        <v>336425</v>
      </c>
      <c r="J12" s="28">
        <f t="shared" si="0"/>
        <v>548340.74999999988</v>
      </c>
      <c r="K12" s="29">
        <f t="shared" si="0"/>
        <v>466455.70900000009</v>
      </c>
      <c r="L12" s="1">
        <v>32.5</v>
      </c>
      <c r="M12" s="30">
        <f t="shared" si="3"/>
        <v>227086.87500000003</v>
      </c>
      <c r="N12" s="31">
        <f t="shared" si="1"/>
        <v>370130.00624999992</v>
      </c>
      <c r="O12" s="32">
        <f t="shared" si="2"/>
        <v>314857.60357500007</v>
      </c>
      <c r="P12" s="1"/>
      <c r="Q12" s="2">
        <v>412.39</v>
      </c>
      <c r="R12" s="2">
        <v>17.989999999999998</v>
      </c>
      <c r="S12" s="2">
        <v>3198.77</v>
      </c>
      <c r="T12" s="2">
        <v>726.5</v>
      </c>
      <c r="U12" s="2">
        <v>44938.87</v>
      </c>
      <c r="V12" s="2">
        <v>1318191.92</v>
      </c>
      <c r="W12" s="2">
        <v>370559.47</v>
      </c>
      <c r="X12" s="2">
        <v>663173.02</v>
      </c>
      <c r="Y12" s="2">
        <v>993316.09</v>
      </c>
      <c r="Z12" s="2">
        <v>1008945.97</v>
      </c>
      <c r="AA12" s="2">
        <v>1067017.3999999999</v>
      </c>
      <c r="AB12" s="2">
        <v>1053350.32</v>
      </c>
      <c r="AC12" s="2">
        <v>1144283</v>
      </c>
      <c r="AD12" s="2">
        <v>913054.27</v>
      </c>
      <c r="AE12" s="2">
        <v>751861</v>
      </c>
      <c r="AF12" s="2">
        <v>388715.61</v>
      </c>
      <c r="AG12" s="2">
        <v>418880.57</v>
      </c>
      <c r="AH12" s="2">
        <v>409251.2</v>
      </c>
      <c r="AI12" s="2">
        <v>553751.68000000005</v>
      </c>
      <c r="AJ12" s="2">
        <v>792367.43</v>
      </c>
      <c r="AK12" s="2">
        <v>492988.31</v>
      </c>
      <c r="AL12" s="2">
        <v>455291.12</v>
      </c>
      <c r="AM12" s="2">
        <v>322214.53999999998</v>
      </c>
      <c r="AN12" s="2">
        <v>276625.02</v>
      </c>
      <c r="AO12" s="2">
        <v>544383.23</v>
      </c>
      <c r="AP12" s="2">
        <v>480429.24</v>
      </c>
      <c r="AQ12" s="2">
        <v>337255.32</v>
      </c>
      <c r="AS12" s="33"/>
      <c r="AT12" s="34"/>
      <c r="AU12" s="35"/>
      <c r="AV12" s="34"/>
      <c r="AW12" s="22"/>
    </row>
    <row r="13" spans="1:49">
      <c r="A13" s="2" t="s">
        <v>15</v>
      </c>
      <c r="B13" s="2" t="s">
        <v>16</v>
      </c>
      <c r="C13" s="2">
        <f t="shared" si="4"/>
        <v>1352763.6881481481</v>
      </c>
      <c r="D13" s="2">
        <f t="shared" si="5"/>
        <v>1703392.348</v>
      </c>
      <c r="E13" s="1">
        <v>-25.919431673379805</v>
      </c>
      <c r="F13" s="7">
        <v>27</v>
      </c>
      <c r="G13" s="1">
        <v>100</v>
      </c>
      <c r="H13" s="2">
        <v>1308988</v>
      </c>
      <c r="I13" s="27">
        <v>1665270</v>
      </c>
      <c r="J13" s="28">
        <f t="shared" si="0"/>
        <v>1352763.6881481481</v>
      </c>
      <c r="K13" s="29">
        <f t="shared" si="0"/>
        <v>1703392.348</v>
      </c>
      <c r="L13" s="1">
        <v>27.5</v>
      </c>
      <c r="M13" s="30">
        <f t="shared" si="3"/>
        <v>1207320.75</v>
      </c>
      <c r="N13" s="31">
        <f t="shared" si="1"/>
        <v>980753.67390740733</v>
      </c>
      <c r="O13" s="32">
        <f t="shared" si="2"/>
        <v>1234959.4523</v>
      </c>
      <c r="P13" s="1"/>
      <c r="Q13" s="2">
        <v>234481.83000000002</v>
      </c>
      <c r="R13" s="2">
        <v>572739.42999999993</v>
      </c>
      <c r="S13" s="2">
        <v>711596.44</v>
      </c>
      <c r="T13" s="2">
        <v>455221.17000000004</v>
      </c>
      <c r="U13" s="2">
        <v>806870.46</v>
      </c>
      <c r="V13" s="2">
        <v>1176890.96</v>
      </c>
      <c r="W13" s="2">
        <v>1338203.19</v>
      </c>
      <c r="X13" s="2">
        <v>1467654.93</v>
      </c>
      <c r="Y13" s="2">
        <v>1607860.9</v>
      </c>
      <c r="Z13" s="2">
        <v>1825382.9</v>
      </c>
      <c r="AA13" s="2">
        <v>2126993.14</v>
      </c>
      <c r="AB13" s="2">
        <v>1111388.26</v>
      </c>
      <c r="AC13" s="2">
        <v>1232484.77</v>
      </c>
      <c r="AD13" s="2">
        <v>1308987.5</v>
      </c>
      <c r="AE13" s="2">
        <v>1257592</v>
      </c>
      <c r="AF13" s="2">
        <v>1110989.7</v>
      </c>
      <c r="AG13" s="2">
        <v>1145358.52</v>
      </c>
      <c r="AH13" s="2">
        <v>1118638.1400000001</v>
      </c>
      <c r="AI13" s="2">
        <v>1376619.55</v>
      </c>
      <c r="AJ13" s="2">
        <v>2051751.3</v>
      </c>
      <c r="AK13" s="2">
        <v>2331738</v>
      </c>
      <c r="AL13" s="2">
        <v>1867294.1</v>
      </c>
      <c r="AM13" s="2">
        <v>1257742.33</v>
      </c>
      <c r="AN13" s="2">
        <v>1747424.31</v>
      </c>
      <c r="AO13" s="2">
        <v>1703557.73</v>
      </c>
      <c r="AP13" s="2">
        <v>1542717.33</v>
      </c>
      <c r="AQ13" s="2">
        <v>2036440.69</v>
      </c>
      <c r="AS13" s="33"/>
      <c r="AT13" s="34"/>
      <c r="AU13" s="35"/>
      <c r="AV13" s="34"/>
      <c r="AW13" s="22"/>
    </row>
    <row r="14" spans="1:49">
      <c r="A14" s="2" t="s">
        <v>19</v>
      </c>
      <c r="B14" s="2" t="s">
        <v>16</v>
      </c>
      <c r="C14" s="2">
        <f t="shared" si="4"/>
        <v>1642803.0444444444</v>
      </c>
      <c r="D14" s="2">
        <f t="shared" si="5"/>
        <v>1666753.4679999999</v>
      </c>
      <c r="E14" s="1">
        <v>-1.4578998764672297</v>
      </c>
      <c r="F14" s="7">
        <v>27</v>
      </c>
      <c r="G14" s="1">
        <v>100</v>
      </c>
      <c r="H14" s="2">
        <v>1720095</v>
      </c>
      <c r="I14" s="27">
        <v>2028000</v>
      </c>
      <c r="J14" s="28">
        <f t="shared" si="0"/>
        <v>1642803.0444444444</v>
      </c>
      <c r="K14" s="29">
        <f t="shared" si="0"/>
        <v>1666753.4679999999</v>
      </c>
      <c r="L14" s="1">
        <v>37.5</v>
      </c>
      <c r="M14" s="30">
        <f t="shared" si="3"/>
        <v>1267500</v>
      </c>
      <c r="N14" s="31">
        <f>J14*(1-(L14/100))</f>
        <v>1026751.9027777778</v>
      </c>
      <c r="O14" s="32">
        <f t="shared" si="2"/>
        <v>1041720.9175</v>
      </c>
      <c r="P14" s="1"/>
      <c r="Q14" s="2">
        <v>516854.44000000006</v>
      </c>
      <c r="R14" s="2">
        <v>632124.23</v>
      </c>
      <c r="S14" s="2">
        <v>509042.56</v>
      </c>
      <c r="T14" s="2">
        <v>340866.54000000004</v>
      </c>
      <c r="U14" s="2">
        <v>768774.08000000007</v>
      </c>
      <c r="V14" s="2">
        <v>1500554.73</v>
      </c>
      <c r="W14" s="2">
        <v>1657811.04</v>
      </c>
      <c r="X14" s="2">
        <v>2068391.07</v>
      </c>
      <c r="Y14" s="2">
        <v>2089391.77</v>
      </c>
      <c r="Z14" s="2">
        <v>2133442.59</v>
      </c>
      <c r="AA14" s="2">
        <v>2259553.2800000003</v>
      </c>
      <c r="AB14" s="2">
        <v>2120052.2599999998</v>
      </c>
      <c r="AC14" s="2">
        <v>2986316.84</v>
      </c>
      <c r="AD14" s="2">
        <v>2550411.9</v>
      </c>
      <c r="AE14" s="2">
        <v>2075164.63</v>
      </c>
      <c r="AF14" s="2">
        <v>1659242.79</v>
      </c>
      <c r="AG14" s="2">
        <v>1820152.77</v>
      </c>
      <c r="AH14" s="2">
        <v>1734749.92</v>
      </c>
      <c r="AI14" s="2">
        <v>1966850.12</v>
      </c>
      <c r="AJ14" s="2">
        <v>1824236.08</v>
      </c>
      <c r="AK14" s="2">
        <v>1585365.47</v>
      </c>
      <c r="AL14" s="2">
        <v>1535896.73</v>
      </c>
      <c r="AM14" s="2">
        <v>1557007.78</v>
      </c>
      <c r="AN14" s="2">
        <v>1768820.96</v>
      </c>
      <c r="AO14" s="2">
        <v>1720095.03</v>
      </c>
      <c r="AP14" s="2">
        <v>1582755.33</v>
      </c>
      <c r="AQ14" s="2">
        <v>1391757.26</v>
      </c>
      <c r="AS14" s="33"/>
      <c r="AT14" s="34"/>
      <c r="AU14" s="35"/>
      <c r="AV14" s="34"/>
      <c r="AW14" s="22"/>
    </row>
    <row r="15" spans="1:49">
      <c r="A15" s="2" t="s">
        <v>53</v>
      </c>
      <c r="B15" s="2" t="s">
        <v>18</v>
      </c>
      <c r="C15" s="2">
        <f t="shared" si="4"/>
        <v>57863.767407407395</v>
      </c>
      <c r="D15" s="2">
        <f t="shared" si="5"/>
        <v>48785.804000000004</v>
      </c>
      <c r="E15" s="1">
        <v>15.688510814533101</v>
      </c>
      <c r="F15" s="7">
        <v>27</v>
      </c>
      <c r="G15" s="1">
        <v>100</v>
      </c>
      <c r="H15" s="2">
        <v>57373</v>
      </c>
      <c r="I15" s="27">
        <v>313056</v>
      </c>
      <c r="J15" s="28">
        <f t="shared" si="0"/>
        <v>57863.767407407395</v>
      </c>
      <c r="K15" s="29">
        <f t="shared" si="0"/>
        <v>48785.804000000004</v>
      </c>
      <c r="L15" s="1">
        <v>12.5</v>
      </c>
      <c r="M15" s="30">
        <f>I15*(1-(L15/100))</f>
        <v>273924</v>
      </c>
      <c r="N15" s="31">
        <f t="shared" si="1"/>
        <v>50630.79648148147</v>
      </c>
      <c r="O15" s="32">
        <f t="shared" si="2"/>
        <v>42687.578500000003</v>
      </c>
      <c r="P15" s="1"/>
      <c r="Q15" s="2">
        <v>1789.97</v>
      </c>
      <c r="R15" s="2">
        <v>368.98</v>
      </c>
      <c r="S15" s="2">
        <v>863.19</v>
      </c>
      <c r="T15" s="2">
        <v>1416.98</v>
      </c>
      <c r="U15" s="2">
        <v>3162.26</v>
      </c>
      <c r="V15" s="2">
        <v>57373.38</v>
      </c>
      <c r="W15" s="2">
        <v>74410.84</v>
      </c>
      <c r="X15" s="2">
        <v>75791.19</v>
      </c>
      <c r="Y15" s="2">
        <v>94259.63</v>
      </c>
      <c r="Z15" s="2">
        <v>104753.63</v>
      </c>
      <c r="AA15" s="2">
        <v>99036.81</v>
      </c>
      <c r="AB15" s="2">
        <v>122109.59</v>
      </c>
      <c r="AC15" s="2">
        <v>128611.5</v>
      </c>
      <c r="AD15" s="2">
        <v>87469.43</v>
      </c>
      <c r="AE15" s="2">
        <v>88245.86</v>
      </c>
      <c r="AF15" s="2">
        <v>62801.64</v>
      </c>
      <c r="AG15" s="2">
        <v>71998.8</v>
      </c>
      <c r="AH15" s="2">
        <v>57943.28</v>
      </c>
      <c r="AI15" s="2">
        <v>64890.41</v>
      </c>
      <c r="AJ15" s="2">
        <v>57306.95</v>
      </c>
      <c r="AK15" s="2">
        <v>44989.74</v>
      </c>
      <c r="AL15" s="2">
        <v>50728.62</v>
      </c>
      <c r="AM15" s="2">
        <v>54845.66</v>
      </c>
      <c r="AN15" s="2">
        <v>45103.93</v>
      </c>
      <c r="AO15" s="2">
        <v>34299.879999999997</v>
      </c>
      <c r="AP15" s="2">
        <v>37658.46</v>
      </c>
      <c r="AQ15" s="2">
        <v>40091.11</v>
      </c>
      <c r="AS15" s="33"/>
      <c r="AT15" s="34"/>
      <c r="AU15" s="35"/>
      <c r="AV15" s="34"/>
      <c r="AW15" s="22"/>
    </row>
    <row r="16" spans="1:49">
      <c r="A16" s="2" t="s">
        <v>105</v>
      </c>
      <c r="B16" s="2" t="s">
        <v>18</v>
      </c>
      <c r="C16" s="2">
        <f t="shared" si="4"/>
        <v>8463.6559259259284</v>
      </c>
      <c r="D16" s="2">
        <f t="shared" si="5"/>
        <v>53.645000000000003</v>
      </c>
      <c r="E16" s="1">
        <v>99.366172249090667</v>
      </c>
      <c r="F16" s="7">
        <v>16</v>
      </c>
      <c r="G16" s="1">
        <v>59.25925925925926</v>
      </c>
      <c r="H16" s="2">
        <v>55</v>
      </c>
      <c r="I16" s="27"/>
      <c r="J16" s="28">
        <f t="shared" si="0"/>
        <v>8463.6559259259284</v>
      </c>
      <c r="K16" s="29">
        <f t="shared" si="0"/>
        <v>53.645000000000003</v>
      </c>
      <c r="L16" s="1">
        <v>12.5</v>
      </c>
      <c r="M16" s="30">
        <f t="shared" si="3"/>
        <v>0</v>
      </c>
      <c r="N16" s="31">
        <f t="shared" si="1"/>
        <v>7405.6989351851871</v>
      </c>
      <c r="O16" s="32">
        <f t="shared" si="2"/>
        <v>46.939375000000005</v>
      </c>
      <c r="P16" s="1"/>
      <c r="Q16" s="2">
        <v>2995.41</v>
      </c>
      <c r="R16" s="2">
        <v>7561.73</v>
      </c>
      <c r="S16" s="2">
        <v>4062.31</v>
      </c>
      <c r="T16" s="2">
        <v>22828.560000000001</v>
      </c>
      <c r="U16" s="2">
        <v>543.91</v>
      </c>
      <c r="V16" s="2">
        <v>33494.31</v>
      </c>
      <c r="W16" s="2">
        <v>76487.149999999994</v>
      </c>
      <c r="X16" s="2">
        <v>41650.770000000004</v>
      </c>
      <c r="Y16" s="2">
        <v>34842.68</v>
      </c>
      <c r="Z16" s="2">
        <v>3127</v>
      </c>
      <c r="AA16" s="2">
        <v>0</v>
      </c>
      <c r="AB16" s="2">
        <v>200.42</v>
      </c>
      <c r="AC16" s="2">
        <v>17.010000000000002</v>
      </c>
      <c r="AD16" s="2">
        <v>0</v>
      </c>
      <c r="AE16" s="2">
        <v>0</v>
      </c>
      <c r="AF16" s="2">
        <v>170</v>
      </c>
      <c r="AG16" s="2">
        <v>1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481</v>
      </c>
      <c r="AO16" s="2">
        <v>55.45</v>
      </c>
      <c r="AP16" s="2">
        <v>0</v>
      </c>
      <c r="AQ16" s="2">
        <v>0</v>
      </c>
      <c r="AS16" s="33"/>
      <c r="AT16" s="34"/>
      <c r="AU16" s="35"/>
      <c r="AV16" s="34"/>
      <c r="AW16" s="22"/>
    </row>
    <row r="18" spans="2:2">
      <c r="B18" s="1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C84"/>
  <sheetViews>
    <sheetView topLeftCell="AN1" workbookViewId="0">
      <pane ySplit="1200" topLeftCell="A4" activePane="bottomLeft"/>
      <selection activeCell="BC1" sqref="BC1:BG1048576"/>
      <selection pane="bottomLeft" activeCell="BA10" sqref="BA10"/>
    </sheetView>
  </sheetViews>
  <sheetFormatPr defaultRowHeight="15"/>
  <cols>
    <col min="2" max="2" width="18.28515625" customWidth="1"/>
    <col min="3" max="3" width="5" customWidth="1"/>
    <col min="4" max="5" width="10.85546875" bestFit="1" customWidth="1"/>
    <col min="6" max="6" width="12.5703125" bestFit="1" customWidth="1"/>
    <col min="7" max="7" width="14.85546875" bestFit="1" customWidth="1"/>
    <col min="8" max="8" width="16" bestFit="1" customWidth="1"/>
    <col min="9" max="9" width="15.42578125" bestFit="1" customWidth="1"/>
    <col min="39" max="39" width="31.28515625" bestFit="1" customWidth="1"/>
    <col min="40" max="40" width="10.5703125" bestFit="1" customWidth="1"/>
    <col min="41" max="41" width="10.5703125" customWidth="1"/>
    <col min="42" max="42" width="10.85546875" bestFit="1" customWidth="1"/>
    <col min="43" max="43" width="10.5703125" customWidth="1"/>
    <col min="44" max="45" width="10.85546875" bestFit="1" customWidth="1"/>
    <col min="48" max="48" width="10.140625" style="2" bestFit="1" customWidth="1"/>
    <col min="49" max="49" width="10.140625" bestFit="1" customWidth="1"/>
    <col min="51" max="51" width="13.7109375" style="38" customWidth="1"/>
    <col min="55" max="55" width="13.28515625" bestFit="1" customWidth="1"/>
  </cols>
  <sheetData>
    <row r="1" spans="1:53">
      <c r="B1" s="10"/>
      <c r="D1" s="11"/>
      <c r="E1" s="11"/>
      <c r="F1" s="4" t="s">
        <v>8</v>
      </c>
      <c r="G1" s="2"/>
      <c r="H1" s="12"/>
      <c r="I1" s="1"/>
      <c r="J1" s="1"/>
      <c r="AH1" s="36"/>
      <c r="AM1" s="10"/>
      <c r="AP1" s="11"/>
    </row>
    <row r="2" spans="1:53">
      <c r="D2" s="45" t="s">
        <v>173</v>
      </c>
      <c r="E2" s="45" t="s">
        <v>174</v>
      </c>
      <c r="F2" s="6" t="s">
        <v>140</v>
      </c>
      <c r="G2" s="2"/>
      <c r="H2" s="13" t="s">
        <v>2</v>
      </c>
      <c r="I2" s="4" t="s">
        <v>141</v>
      </c>
      <c r="J2" s="4" t="s">
        <v>3</v>
      </c>
      <c r="AH2" s="37"/>
      <c r="AP2" s="11" t="s">
        <v>173</v>
      </c>
      <c r="AQ2" s="11" t="s">
        <v>174</v>
      </c>
      <c r="AR2" s="44" t="s">
        <v>181</v>
      </c>
      <c r="AS2" s="44" t="s">
        <v>181</v>
      </c>
      <c r="AT2" t="s">
        <v>8</v>
      </c>
      <c r="AV2" s="2" t="s">
        <v>175</v>
      </c>
      <c r="AW2" t="s">
        <v>176</v>
      </c>
    </row>
    <row r="3" spans="1:53">
      <c r="B3" s="3" t="s">
        <v>4</v>
      </c>
      <c r="C3" s="3" t="s">
        <v>5</v>
      </c>
      <c r="D3" s="3" t="s">
        <v>183</v>
      </c>
      <c r="E3" s="3" t="s">
        <v>183</v>
      </c>
      <c r="F3" s="6" t="s">
        <v>180</v>
      </c>
      <c r="G3" s="5" t="s">
        <v>9</v>
      </c>
      <c r="H3" s="13" t="s">
        <v>10</v>
      </c>
      <c r="I3" s="4" t="s">
        <v>142</v>
      </c>
      <c r="J3" s="4" t="s">
        <v>12</v>
      </c>
      <c r="K3" s="3">
        <v>1981</v>
      </c>
      <c r="L3" s="3">
        <v>1982</v>
      </c>
      <c r="M3" s="3">
        <v>1983</v>
      </c>
      <c r="N3" s="3">
        <v>1984</v>
      </c>
      <c r="O3" s="3">
        <v>1985</v>
      </c>
      <c r="P3" s="3">
        <v>1986</v>
      </c>
      <c r="Q3" s="3">
        <v>1987</v>
      </c>
      <c r="R3" s="3">
        <v>1988</v>
      </c>
      <c r="S3" s="3">
        <v>1989</v>
      </c>
      <c r="T3" s="3">
        <v>1990</v>
      </c>
      <c r="U3" s="3">
        <v>1991</v>
      </c>
      <c r="V3" s="3">
        <v>1992</v>
      </c>
      <c r="W3" s="3">
        <v>1993</v>
      </c>
      <c r="X3" s="3">
        <v>1994</v>
      </c>
      <c r="Y3" s="3">
        <v>1995</v>
      </c>
      <c r="Z3" s="3">
        <v>1996</v>
      </c>
      <c r="AA3" s="3">
        <v>1997</v>
      </c>
      <c r="AB3" s="3">
        <v>1998</v>
      </c>
      <c r="AC3" s="3">
        <v>1999</v>
      </c>
      <c r="AD3" s="3">
        <v>2000</v>
      </c>
      <c r="AE3" s="3">
        <v>2001</v>
      </c>
      <c r="AF3" s="3">
        <v>2002</v>
      </c>
      <c r="AG3" s="3">
        <v>2003</v>
      </c>
      <c r="AH3" s="3">
        <v>2004</v>
      </c>
      <c r="AI3" s="3">
        <v>2005</v>
      </c>
      <c r="AJ3" s="3">
        <v>2006</v>
      </c>
      <c r="AK3" s="3">
        <v>2007</v>
      </c>
      <c r="AL3" s="3"/>
      <c r="AM3" s="3" t="s">
        <v>4</v>
      </c>
      <c r="AN3" s="3" t="s">
        <v>171</v>
      </c>
      <c r="AO3" s="3" t="s">
        <v>172</v>
      </c>
      <c r="AP3" s="3" t="s">
        <v>6</v>
      </c>
      <c r="AQ3" s="3" t="s">
        <v>7</v>
      </c>
      <c r="AR3" s="3" t="s">
        <v>6</v>
      </c>
      <c r="AS3" s="3" t="s">
        <v>7</v>
      </c>
      <c r="AV3" s="2" t="s">
        <v>165</v>
      </c>
      <c r="AW3" t="s">
        <v>166</v>
      </c>
      <c r="AX3" t="s">
        <v>167</v>
      </c>
      <c r="AY3" s="38" t="s">
        <v>170</v>
      </c>
      <c r="AZ3" t="s">
        <v>168</v>
      </c>
      <c r="BA3" t="s">
        <v>169</v>
      </c>
    </row>
    <row r="4" spans="1:53">
      <c r="A4">
        <v>51</v>
      </c>
      <c r="B4" s="2" t="s">
        <v>34</v>
      </c>
      <c r="C4" s="2" t="s">
        <v>18</v>
      </c>
      <c r="D4" s="2">
        <v>113800.2609090909</v>
      </c>
      <c r="E4" s="2">
        <v>215523.63399999999</v>
      </c>
      <c r="F4" s="1">
        <f t="shared" ref="F4:F17" si="0">((D4-E4)/D4)*100</f>
        <v>-89.387644877344002</v>
      </c>
      <c r="G4" s="2">
        <f t="shared" ref="G4:G35" si="1">MEDIAN(P4:AK4)</f>
        <v>55589.565000000002</v>
      </c>
      <c r="H4" s="14">
        <v>27</v>
      </c>
      <c r="I4" s="1">
        <f t="shared" ref="I4:I35" si="2">100-(((27-H4)/27)*100)</f>
        <v>100</v>
      </c>
      <c r="J4" s="1">
        <v>1999</v>
      </c>
      <c r="K4" s="2">
        <v>15878.07</v>
      </c>
      <c r="L4" s="2">
        <v>5265.62</v>
      </c>
      <c r="M4" s="2">
        <v>8793.48</v>
      </c>
      <c r="N4" s="2">
        <v>19682.810000000001</v>
      </c>
      <c r="O4" s="2">
        <v>9065.2900000000009</v>
      </c>
      <c r="P4" s="2">
        <v>4910.2299999999996</v>
      </c>
      <c r="Q4" s="2">
        <v>13753.150000000001</v>
      </c>
      <c r="R4" s="2">
        <v>13922.44</v>
      </c>
      <c r="S4" s="2">
        <v>3818</v>
      </c>
      <c r="T4" s="2">
        <v>2767.42</v>
      </c>
      <c r="U4" s="2">
        <v>19987.63</v>
      </c>
      <c r="V4" s="2">
        <v>24625.93</v>
      </c>
      <c r="W4" s="2">
        <v>49821.65</v>
      </c>
      <c r="X4" s="2">
        <v>55043.31</v>
      </c>
      <c r="Y4" s="2">
        <v>56135.82</v>
      </c>
      <c r="Z4" s="2">
        <v>52696.55</v>
      </c>
      <c r="AA4" s="2">
        <v>50887.270000000004</v>
      </c>
      <c r="AB4" s="2">
        <v>73796.03</v>
      </c>
      <c r="AC4" s="2">
        <v>357450.33</v>
      </c>
      <c r="AD4" s="2">
        <v>155031.75</v>
      </c>
      <c r="AE4" s="2">
        <v>173906.73</v>
      </c>
      <c r="AF4" s="2">
        <v>135545.66999999998</v>
      </c>
      <c r="AG4" s="2">
        <v>204564.72</v>
      </c>
      <c r="AH4" s="2">
        <v>288089.19</v>
      </c>
      <c r="AI4" s="2">
        <v>157574.34</v>
      </c>
      <c r="AJ4" s="2">
        <v>276247.31</v>
      </c>
      <c r="AK4" s="2">
        <v>333030.27</v>
      </c>
      <c r="AL4" s="2"/>
      <c r="AM4" s="2" t="s">
        <v>34</v>
      </c>
      <c r="AN4" s="2"/>
      <c r="AO4" s="2"/>
      <c r="AP4" s="2">
        <f t="shared" ref="AP4:AP35" si="3">AVERAGE(P4:AK4)</f>
        <v>113800.2609090909</v>
      </c>
      <c r="AQ4" s="2">
        <f t="shared" ref="AQ4:AQ35" si="4">AVERAGE(AB4:AK4)</f>
        <v>215523.63399999999</v>
      </c>
      <c r="AR4" s="2">
        <f t="shared" ref="AR4:AR35" si="5">0.75*AP4</f>
        <v>85350.195681818179</v>
      </c>
      <c r="AS4" s="2">
        <f t="shared" ref="AS4:AS35" si="6">0.75*AQ4</f>
        <v>161642.7255</v>
      </c>
      <c r="AT4" s="41">
        <f>AV4/AP4</f>
        <v>0.67248908296943244</v>
      </c>
      <c r="AU4" s="41">
        <f>AV4/AQ4</f>
        <v>0.35508603710921416</v>
      </c>
      <c r="AV4" s="2">
        <f>AW4/(AX4+((AY4)/(0.4*AZ4*BA4)))</f>
        <v>76529.433100436683</v>
      </c>
      <c r="AW4" s="2">
        <f t="shared" ref="AW4:AW35" si="7">SUM(P4:AK4)</f>
        <v>2503605.7399999998</v>
      </c>
      <c r="AX4">
        <f t="shared" ref="AX4:AX35" si="8">COUNT(P4:AK4)</f>
        <v>22</v>
      </c>
      <c r="AY4" s="38">
        <v>0.6</v>
      </c>
      <c r="AZ4">
        <v>1</v>
      </c>
      <c r="BA4">
        <v>0.14000000000000001</v>
      </c>
    </row>
    <row r="5" spans="1:53">
      <c r="A5">
        <v>18</v>
      </c>
      <c r="B5" s="2" t="s">
        <v>95</v>
      </c>
      <c r="C5" s="2" t="s">
        <v>18</v>
      </c>
      <c r="D5" s="2">
        <v>4379.5181818181818</v>
      </c>
      <c r="E5" s="2">
        <v>937.37599999999986</v>
      </c>
      <c r="F5" s="1">
        <f t="shared" si="0"/>
        <v>78.596366972705596</v>
      </c>
      <c r="G5" s="2">
        <f t="shared" si="1"/>
        <v>1213.665</v>
      </c>
      <c r="H5" s="14">
        <v>27</v>
      </c>
      <c r="I5" s="1">
        <f t="shared" si="2"/>
        <v>100</v>
      </c>
      <c r="J5" s="1">
        <v>1989</v>
      </c>
      <c r="K5" s="2">
        <v>1437.24</v>
      </c>
      <c r="L5" s="2">
        <v>1590.59</v>
      </c>
      <c r="M5" s="2">
        <v>1861.46</v>
      </c>
      <c r="N5" s="2">
        <v>3222.49</v>
      </c>
      <c r="O5" s="2">
        <v>3820.38</v>
      </c>
      <c r="P5" s="2">
        <v>6812.32</v>
      </c>
      <c r="Q5" s="2">
        <v>3685.28</v>
      </c>
      <c r="R5" s="2">
        <v>15457.49</v>
      </c>
      <c r="S5" s="2">
        <v>44635.8</v>
      </c>
      <c r="T5" s="2">
        <v>3386.86</v>
      </c>
      <c r="U5" s="2">
        <v>2709.33</v>
      </c>
      <c r="V5" s="2">
        <v>2721.32</v>
      </c>
      <c r="W5" s="2">
        <v>1984.92</v>
      </c>
      <c r="X5" s="2">
        <v>1535.8</v>
      </c>
      <c r="Y5" s="2">
        <v>2750.07</v>
      </c>
      <c r="Z5" s="2">
        <v>512.65</v>
      </c>
      <c r="AA5" s="2">
        <v>783.8</v>
      </c>
      <c r="AB5" s="2">
        <v>891.53</v>
      </c>
      <c r="AC5" s="2">
        <v>677.78</v>
      </c>
      <c r="AD5" s="2">
        <v>726.92</v>
      </c>
      <c r="AE5" s="2">
        <v>677.47</v>
      </c>
      <c r="AF5" s="2">
        <v>357.03</v>
      </c>
      <c r="AG5" s="2">
        <v>4506.59</v>
      </c>
      <c r="AH5" s="2">
        <v>654.55999999999995</v>
      </c>
      <c r="AI5" s="2">
        <v>370.15</v>
      </c>
      <c r="AJ5" s="2">
        <v>429.67</v>
      </c>
      <c r="AK5" s="2">
        <v>82.06</v>
      </c>
      <c r="AL5" s="2"/>
      <c r="AM5" s="2" t="s">
        <v>95</v>
      </c>
      <c r="AN5" s="2"/>
      <c r="AO5" s="2"/>
      <c r="AP5" s="2">
        <f t="shared" si="3"/>
        <v>4379.5181818181818</v>
      </c>
      <c r="AQ5" s="2">
        <f t="shared" si="4"/>
        <v>937.37599999999986</v>
      </c>
      <c r="AR5" s="2">
        <f t="shared" si="5"/>
        <v>3284.6386363636366</v>
      </c>
      <c r="AS5" s="2">
        <f t="shared" si="6"/>
        <v>703.03199999999993</v>
      </c>
      <c r="AT5" s="41">
        <f t="shared" ref="AT5:AT35" si="9">AV5/AP5</f>
        <v>0.84076433121019101</v>
      </c>
      <c r="AU5" s="41">
        <f t="shared" ref="AU5:AU68" si="10">AV5/AQ5</f>
        <v>3.9281384152775791</v>
      </c>
      <c r="AV5" s="2">
        <f t="shared" ref="AV5:AV68" si="11">AW5/(AX5+((AY5)/(0.4*AZ5*BA5)))</f>
        <v>3682.1426751592353</v>
      </c>
      <c r="AW5" s="2">
        <f t="shared" si="7"/>
        <v>96349.4</v>
      </c>
      <c r="AX5">
        <f t="shared" si="8"/>
        <v>22</v>
      </c>
      <c r="AY5" s="38">
        <v>0.6</v>
      </c>
      <c r="AZ5">
        <v>1</v>
      </c>
      <c r="BA5">
        <v>0.36</v>
      </c>
    </row>
    <row r="6" spans="1:53">
      <c r="A6">
        <v>42</v>
      </c>
      <c r="B6" s="2" t="s">
        <v>47</v>
      </c>
      <c r="C6" s="2" t="s">
        <v>18</v>
      </c>
      <c r="D6" s="2">
        <v>44456.924999999996</v>
      </c>
      <c r="E6" s="2">
        <v>78614.147000000012</v>
      </c>
      <c r="F6" s="1">
        <f t="shared" si="0"/>
        <v>-76.832174065120384</v>
      </c>
      <c r="G6" s="2">
        <f t="shared" si="1"/>
        <v>37390.76</v>
      </c>
      <c r="H6" s="14">
        <v>26</v>
      </c>
      <c r="I6" s="1">
        <f t="shared" si="2"/>
        <v>96.296296296296291</v>
      </c>
      <c r="J6" s="1">
        <v>2006</v>
      </c>
      <c r="K6" s="2">
        <v>86.07</v>
      </c>
      <c r="L6" s="2">
        <v>202.82</v>
      </c>
      <c r="M6" s="2">
        <v>0</v>
      </c>
      <c r="N6" s="2">
        <v>56.99</v>
      </c>
      <c r="O6" s="2">
        <v>2.12</v>
      </c>
      <c r="P6" s="2">
        <v>5.0599999999999996</v>
      </c>
      <c r="Q6" s="2">
        <v>1.69</v>
      </c>
      <c r="R6" s="2">
        <v>1.98</v>
      </c>
      <c r="S6" s="2">
        <v>218.73</v>
      </c>
      <c r="T6" s="2">
        <v>59.57</v>
      </c>
      <c r="U6" s="2">
        <v>225.43</v>
      </c>
      <c r="V6" s="2">
        <v>9298.02</v>
      </c>
      <c r="W6" s="2">
        <v>28714.17</v>
      </c>
      <c r="X6" s="2">
        <v>26243.35</v>
      </c>
      <c r="Y6" s="2">
        <v>31367.25</v>
      </c>
      <c r="Z6" s="2">
        <v>30686.49</v>
      </c>
      <c r="AA6" s="2">
        <v>65089.14</v>
      </c>
      <c r="AB6" s="2">
        <v>69555.67</v>
      </c>
      <c r="AC6" s="2">
        <v>93902.16</v>
      </c>
      <c r="AD6" s="2">
        <v>84535.67</v>
      </c>
      <c r="AE6" s="2">
        <v>68544.429999999993</v>
      </c>
      <c r="AF6" s="2">
        <v>43414.270000000004</v>
      </c>
      <c r="AG6" s="2">
        <v>58206.77</v>
      </c>
      <c r="AH6" s="2">
        <v>78596.820000000007</v>
      </c>
      <c r="AI6" s="2">
        <v>79976.81</v>
      </c>
      <c r="AJ6" s="2">
        <v>131272.87</v>
      </c>
      <c r="AK6" s="2">
        <v>78136</v>
      </c>
      <c r="AL6" s="2"/>
      <c r="AM6" s="2" t="s">
        <v>47</v>
      </c>
      <c r="AN6" s="2"/>
      <c r="AO6" s="2"/>
      <c r="AP6" s="2">
        <f t="shared" si="3"/>
        <v>44456.924999999996</v>
      </c>
      <c r="AQ6" s="2">
        <f t="shared" si="4"/>
        <v>78614.147000000012</v>
      </c>
      <c r="AR6" s="2">
        <f t="shared" si="5"/>
        <v>33342.693749999999</v>
      </c>
      <c r="AS6" s="2">
        <f t="shared" si="6"/>
        <v>58960.610250000012</v>
      </c>
      <c r="AT6" s="41">
        <f t="shared" si="9"/>
        <v>0.80964467005076146</v>
      </c>
      <c r="AU6" s="41">
        <f t="shared" si="10"/>
        <v>0.45786049644596966</v>
      </c>
      <c r="AV6" s="2">
        <f t="shared" si="11"/>
        <v>35994.312373096443</v>
      </c>
      <c r="AW6" s="2">
        <f t="shared" si="7"/>
        <v>978052.35</v>
      </c>
      <c r="AX6">
        <f t="shared" si="8"/>
        <v>22</v>
      </c>
      <c r="AY6" s="38">
        <v>0.6</v>
      </c>
      <c r="AZ6">
        <v>1</v>
      </c>
      <c r="BA6">
        <v>0.28999999999999998</v>
      </c>
    </row>
    <row r="7" spans="1:53">
      <c r="A7">
        <v>29</v>
      </c>
      <c r="B7" s="2" t="s">
        <v>76</v>
      </c>
      <c r="C7" s="2" t="s">
        <v>18</v>
      </c>
      <c r="D7" s="2">
        <v>14008.285909090908</v>
      </c>
      <c r="E7" s="2">
        <v>6910.3790000000008</v>
      </c>
      <c r="F7" s="1">
        <f t="shared" si="0"/>
        <v>50.669346379378247</v>
      </c>
      <c r="G7" s="2">
        <f t="shared" si="1"/>
        <v>12310.17</v>
      </c>
      <c r="H7" s="14">
        <v>27</v>
      </c>
      <c r="I7" s="1">
        <f t="shared" si="2"/>
        <v>100</v>
      </c>
      <c r="J7" s="1">
        <v>1995</v>
      </c>
      <c r="K7" s="2">
        <v>389.78999999999996</v>
      </c>
      <c r="L7" s="2">
        <v>11077.32</v>
      </c>
      <c r="M7" s="2">
        <v>5264.37</v>
      </c>
      <c r="N7" s="2">
        <v>11787.91</v>
      </c>
      <c r="O7" s="2">
        <v>412.62</v>
      </c>
      <c r="P7" s="2">
        <v>7618.24</v>
      </c>
      <c r="Q7" s="2">
        <v>17729.59</v>
      </c>
      <c r="R7" s="2">
        <v>31543.75</v>
      </c>
      <c r="S7" s="2">
        <v>26175.75</v>
      </c>
      <c r="T7" s="2">
        <v>21669.54</v>
      </c>
      <c r="U7" s="2">
        <v>20840.669999999998</v>
      </c>
      <c r="V7" s="2">
        <v>14323.25</v>
      </c>
      <c r="W7" s="2">
        <v>12425.7</v>
      </c>
      <c r="X7" s="2">
        <v>15723.34</v>
      </c>
      <c r="Y7" s="2">
        <v>37868.36</v>
      </c>
      <c r="Z7" s="2">
        <v>14383.27</v>
      </c>
      <c r="AA7" s="2">
        <v>18777.04</v>
      </c>
      <c r="AB7" s="2">
        <v>8536.5499999999993</v>
      </c>
      <c r="AC7" s="2">
        <v>6008.93</v>
      </c>
      <c r="AD7" s="2">
        <v>5952.11</v>
      </c>
      <c r="AE7" s="2">
        <v>4922.62</v>
      </c>
      <c r="AF7" s="2">
        <v>3970.12</v>
      </c>
      <c r="AG7" s="2">
        <v>5521.1</v>
      </c>
      <c r="AH7" s="2">
        <v>7112.9400000000005</v>
      </c>
      <c r="AI7" s="2">
        <v>8741.9</v>
      </c>
      <c r="AJ7" s="2">
        <v>12194.64</v>
      </c>
      <c r="AK7" s="2">
        <v>6142.88</v>
      </c>
      <c r="AL7" s="2"/>
      <c r="AM7" s="2" t="s">
        <v>76</v>
      </c>
      <c r="AN7" s="2"/>
      <c r="AO7" s="2"/>
      <c r="AP7" s="2">
        <f t="shared" si="3"/>
        <v>14008.285909090908</v>
      </c>
      <c r="AQ7" s="2">
        <f t="shared" si="4"/>
        <v>6910.3790000000008</v>
      </c>
      <c r="AR7" s="2">
        <f t="shared" si="5"/>
        <v>10506.214431818182</v>
      </c>
      <c r="AS7" s="2">
        <f t="shared" si="6"/>
        <v>5182.7842500000006</v>
      </c>
      <c r="AT7" s="41">
        <f t="shared" si="9"/>
        <v>0.84439834024896265</v>
      </c>
      <c r="AU7" s="41">
        <f t="shared" si="10"/>
        <v>1.7117112348496792</v>
      </c>
      <c r="AV7" s="2">
        <f t="shared" si="11"/>
        <v>11828.573371369293</v>
      </c>
      <c r="AW7" s="2">
        <f t="shared" si="7"/>
        <v>308182.28999999998</v>
      </c>
      <c r="AX7">
        <f t="shared" si="8"/>
        <v>22</v>
      </c>
      <c r="AY7" s="38">
        <v>0.6</v>
      </c>
      <c r="AZ7">
        <v>1</v>
      </c>
      <c r="BA7">
        <v>0.37</v>
      </c>
    </row>
    <row r="8" spans="1:53">
      <c r="A8">
        <v>28</v>
      </c>
      <c r="B8" s="2" t="s">
        <v>72</v>
      </c>
      <c r="C8" s="2" t="s">
        <v>18</v>
      </c>
      <c r="D8" s="2">
        <v>11534.006818181819</v>
      </c>
      <c r="E8" s="2">
        <v>8592.5010000000002</v>
      </c>
      <c r="F8" s="1">
        <f t="shared" si="0"/>
        <v>25.502896474319126</v>
      </c>
      <c r="G8" s="2">
        <f t="shared" si="1"/>
        <v>7818.8050000000003</v>
      </c>
      <c r="H8" s="14">
        <v>27</v>
      </c>
      <c r="I8" s="1">
        <f t="shared" si="2"/>
        <v>100</v>
      </c>
      <c r="J8" s="1">
        <v>1989</v>
      </c>
      <c r="K8" s="2">
        <v>764.81</v>
      </c>
      <c r="L8" s="2">
        <v>29895.69</v>
      </c>
      <c r="M8" s="2">
        <v>7114.8600000000006</v>
      </c>
      <c r="N8" s="2">
        <v>600.51</v>
      </c>
      <c r="O8" s="2">
        <v>21404.76</v>
      </c>
      <c r="P8" s="2">
        <v>36586.36</v>
      </c>
      <c r="Q8" s="2">
        <v>12821.830000000002</v>
      </c>
      <c r="R8" s="2">
        <v>2269.1400000000003</v>
      </c>
      <c r="S8" s="2">
        <v>52847.259999999995</v>
      </c>
      <c r="T8" s="2">
        <v>8175.19</v>
      </c>
      <c r="U8" s="2">
        <v>2533.2199999999998</v>
      </c>
      <c r="V8" s="2">
        <v>3461.84</v>
      </c>
      <c r="W8" s="2">
        <v>11300.65</v>
      </c>
      <c r="X8" s="2">
        <v>6412.6</v>
      </c>
      <c r="Y8" s="2">
        <v>5711.77</v>
      </c>
      <c r="Z8" s="2">
        <v>12364.789999999999</v>
      </c>
      <c r="AA8" s="2">
        <v>13338.49</v>
      </c>
      <c r="AB8" s="2">
        <v>13503.630000000001</v>
      </c>
      <c r="AC8" s="2">
        <v>6254.74</v>
      </c>
      <c r="AD8" s="2">
        <v>3342.95</v>
      </c>
      <c r="AE8" s="2">
        <v>22419.53</v>
      </c>
      <c r="AF8" s="2">
        <v>7800.57</v>
      </c>
      <c r="AG8" s="2">
        <v>3869.2</v>
      </c>
      <c r="AH8" s="2">
        <v>7837.04</v>
      </c>
      <c r="AI8" s="2">
        <v>8675.2999999999993</v>
      </c>
      <c r="AJ8" s="2">
        <v>5062.38</v>
      </c>
      <c r="AK8" s="2">
        <v>7159.67</v>
      </c>
      <c r="AL8" s="2"/>
      <c r="AM8" s="2" t="s">
        <v>72</v>
      </c>
      <c r="AN8" s="2"/>
      <c r="AO8" s="2"/>
      <c r="AP8" s="2">
        <f t="shared" si="3"/>
        <v>11534.006818181819</v>
      </c>
      <c r="AQ8" s="2">
        <f t="shared" si="4"/>
        <v>8592.5010000000002</v>
      </c>
      <c r="AR8" s="2">
        <f t="shared" si="5"/>
        <v>8650.5051136363636</v>
      </c>
      <c r="AS8" s="2">
        <f t="shared" si="6"/>
        <v>6444.3757500000002</v>
      </c>
      <c r="AT8" s="41">
        <f t="shared" si="9"/>
        <v>0.6875</v>
      </c>
      <c r="AU8" s="41">
        <f t="shared" si="10"/>
        <v>0.92285467147458</v>
      </c>
      <c r="AV8" s="2">
        <f t="shared" si="11"/>
        <v>7929.6296875000007</v>
      </c>
      <c r="AW8" s="2">
        <f t="shared" si="7"/>
        <v>253748.15000000002</v>
      </c>
      <c r="AX8">
        <f t="shared" si="8"/>
        <v>22</v>
      </c>
      <c r="AY8" s="38">
        <v>0.6</v>
      </c>
      <c r="AZ8">
        <v>1</v>
      </c>
      <c r="BA8">
        <v>0.15</v>
      </c>
    </row>
    <row r="9" spans="1:53">
      <c r="A9">
        <v>56</v>
      </c>
      <c r="B9" s="2" t="s">
        <v>41</v>
      </c>
      <c r="C9" s="2" t="s">
        <v>18</v>
      </c>
      <c r="D9" s="2">
        <v>316828.15409090905</v>
      </c>
      <c r="E9" s="2">
        <v>218085.989</v>
      </c>
      <c r="F9" s="1">
        <f t="shared" si="0"/>
        <v>31.165843002253041</v>
      </c>
      <c r="G9" s="2">
        <f t="shared" si="1"/>
        <v>266720.13500000001</v>
      </c>
      <c r="H9" s="14">
        <v>27</v>
      </c>
      <c r="I9" s="1">
        <f t="shared" si="2"/>
        <v>100</v>
      </c>
      <c r="J9" s="1">
        <v>1987</v>
      </c>
      <c r="K9" s="2">
        <v>349828.31</v>
      </c>
      <c r="L9" s="2">
        <v>50574.19</v>
      </c>
      <c r="M9" s="2">
        <v>522253.6</v>
      </c>
      <c r="N9" s="2">
        <v>94853.63</v>
      </c>
      <c r="O9" s="2">
        <v>125203.95999999999</v>
      </c>
      <c r="P9" s="2">
        <v>617506.27</v>
      </c>
      <c r="Q9" s="2">
        <v>716250.29</v>
      </c>
      <c r="R9" s="2">
        <v>442491.2</v>
      </c>
      <c r="S9" s="2">
        <v>686835.92999999993</v>
      </c>
      <c r="T9" s="2">
        <v>305005.57</v>
      </c>
      <c r="U9" s="2">
        <v>221329.31</v>
      </c>
      <c r="V9" s="2">
        <v>335094.11</v>
      </c>
      <c r="W9" s="2">
        <v>296123</v>
      </c>
      <c r="X9" s="2">
        <v>255835.9</v>
      </c>
      <c r="Y9" s="2">
        <v>281207.21000000002</v>
      </c>
      <c r="Z9" s="2">
        <v>369118</v>
      </c>
      <c r="AA9" s="2">
        <v>262562.70999999996</v>
      </c>
      <c r="AB9" s="2">
        <v>287994.87</v>
      </c>
      <c r="AC9" s="2">
        <v>181583.86</v>
      </c>
      <c r="AD9" s="2">
        <v>198597.97</v>
      </c>
      <c r="AE9" s="2">
        <v>255863.13</v>
      </c>
      <c r="AF9" s="2">
        <v>214632.76</v>
      </c>
      <c r="AG9" s="2">
        <v>207304.44</v>
      </c>
      <c r="AH9" s="2">
        <v>258536.82</v>
      </c>
      <c r="AI9" s="2">
        <v>270877.56</v>
      </c>
      <c r="AJ9" s="2">
        <v>136607.03</v>
      </c>
      <c r="AK9" s="2">
        <v>168861.45</v>
      </c>
      <c r="AL9" s="2"/>
      <c r="AM9" s="2" t="s">
        <v>41</v>
      </c>
      <c r="AN9" s="2"/>
      <c r="AO9" s="2"/>
      <c r="AP9" s="2">
        <f t="shared" si="3"/>
        <v>316828.15409090905</v>
      </c>
      <c r="AQ9" s="2">
        <f t="shared" si="4"/>
        <v>218085.989</v>
      </c>
      <c r="AR9" s="2">
        <f t="shared" si="5"/>
        <v>237621.11556818179</v>
      </c>
      <c r="AS9" s="2">
        <f t="shared" si="6"/>
        <v>163564.49174999999</v>
      </c>
      <c r="AT9" s="41">
        <f t="shared" si="9"/>
        <v>0.66607301869991098</v>
      </c>
      <c r="AU9" s="41">
        <f t="shared" si="10"/>
        <v>0.96764898090015461</v>
      </c>
      <c r="AV9" s="2">
        <f t="shared" si="11"/>
        <v>211030.68500445233</v>
      </c>
      <c r="AW9" s="2">
        <f t="shared" si="7"/>
        <v>6970219.3899999997</v>
      </c>
      <c r="AX9">
        <f t="shared" si="8"/>
        <v>22</v>
      </c>
      <c r="AY9" s="38">
        <v>0.6</v>
      </c>
      <c r="AZ9">
        <v>1</v>
      </c>
      <c r="BA9">
        <v>0.13600000000000001</v>
      </c>
    </row>
    <row r="10" spans="1:53">
      <c r="A10">
        <v>44</v>
      </c>
      <c r="B10" s="2" t="s">
        <v>51</v>
      </c>
      <c r="C10" s="2" t="s">
        <v>18</v>
      </c>
      <c r="D10" s="2">
        <v>46256.663636363635</v>
      </c>
      <c r="E10" s="2">
        <v>65984.356999999989</v>
      </c>
      <c r="F10" s="1">
        <f t="shared" si="0"/>
        <v>-42.648327425257435</v>
      </c>
      <c r="G10" s="2">
        <f t="shared" si="1"/>
        <v>43441.93</v>
      </c>
      <c r="H10" s="14">
        <v>27</v>
      </c>
      <c r="I10" s="1">
        <f t="shared" si="2"/>
        <v>100</v>
      </c>
      <c r="J10" s="1">
        <v>1997</v>
      </c>
      <c r="K10" s="2">
        <v>21893.65</v>
      </c>
      <c r="L10" s="2">
        <v>2010.05</v>
      </c>
      <c r="M10" s="2">
        <v>12526.1</v>
      </c>
      <c r="N10" s="2">
        <v>13153.54</v>
      </c>
      <c r="O10" s="2">
        <v>3696.83</v>
      </c>
      <c r="P10" s="2">
        <v>4037.7799999999997</v>
      </c>
      <c r="Q10" s="2">
        <v>9853.15</v>
      </c>
      <c r="R10" s="2">
        <v>44222.82</v>
      </c>
      <c r="S10" s="2">
        <v>64996.299999999996</v>
      </c>
      <c r="T10" s="2">
        <v>2369.36</v>
      </c>
      <c r="U10" s="2">
        <v>7349.0099999999993</v>
      </c>
      <c r="V10" s="2">
        <v>31078.920000000002</v>
      </c>
      <c r="W10" s="2">
        <v>16546.43</v>
      </c>
      <c r="X10" s="2">
        <v>12722.64</v>
      </c>
      <c r="Y10" s="2">
        <v>11152.25</v>
      </c>
      <c r="Z10" s="2">
        <v>26223.1</v>
      </c>
      <c r="AA10" s="2">
        <v>127251.26999999999</v>
      </c>
      <c r="AB10" s="2">
        <v>69030.61</v>
      </c>
      <c r="AC10" s="2">
        <v>91573.41</v>
      </c>
      <c r="AD10" s="2">
        <v>96999.86</v>
      </c>
      <c r="AE10" s="2">
        <v>85940.09</v>
      </c>
      <c r="AF10" s="2">
        <v>54903.53</v>
      </c>
      <c r="AG10" s="2">
        <v>56782.52</v>
      </c>
      <c r="AH10" s="2">
        <v>42661.04</v>
      </c>
      <c r="AI10" s="2">
        <v>61774.65</v>
      </c>
      <c r="AJ10" s="2">
        <v>37976.520000000004</v>
      </c>
      <c r="AK10" s="2">
        <v>62201.340000000004</v>
      </c>
      <c r="AL10" s="2"/>
      <c r="AM10" s="2" t="s">
        <v>51</v>
      </c>
      <c r="AN10" s="2"/>
      <c r="AO10" s="2"/>
      <c r="AP10" s="2">
        <f t="shared" si="3"/>
        <v>46256.663636363635</v>
      </c>
      <c r="AQ10" s="2">
        <f t="shared" si="4"/>
        <v>65984.356999999989</v>
      </c>
      <c r="AR10" s="2">
        <f t="shared" si="5"/>
        <v>34692.497727272726</v>
      </c>
      <c r="AS10" s="2">
        <f t="shared" si="6"/>
        <v>49488.267749999992</v>
      </c>
      <c r="AT10" s="41">
        <f t="shared" si="9"/>
        <v>0.70119521912350602</v>
      </c>
      <c r="AU10" s="41">
        <f t="shared" si="10"/>
        <v>0.49155516351280526</v>
      </c>
      <c r="AV10" s="2">
        <f t="shared" si="11"/>
        <v>32434.951394422311</v>
      </c>
      <c r="AW10" s="2">
        <f t="shared" si="7"/>
        <v>1017646.6</v>
      </c>
      <c r="AX10">
        <f t="shared" si="8"/>
        <v>22</v>
      </c>
      <c r="AY10" s="38">
        <v>0.6</v>
      </c>
      <c r="AZ10">
        <v>1</v>
      </c>
      <c r="BA10">
        <v>0.16</v>
      </c>
    </row>
    <row r="11" spans="1:53">
      <c r="A11">
        <v>72</v>
      </c>
      <c r="B11" s="2" t="s">
        <v>21</v>
      </c>
      <c r="C11" s="2" t="s">
        <v>18</v>
      </c>
      <c r="D11" s="2">
        <v>1616527.1286363637</v>
      </c>
      <c r="E11" s="2">
        <v>1314290.2069999999</v>
      </c>
      <c r="F11" s="1">
        <f t="shared" si="0"/>
        <v>18.696681069084097</v>
      </c>
      <c r="G11" s="2">
        <f t="shared" si="1"/>
        <v>1481109.42</v>
      </c>
      <c r="H11" s="14">
        <v>27</v>
      </c>
      <c r="I11" s="1">
        <f t="shared" si="2"/>
        <v>100</v>
      </c>
      <c r="J11" s="1">
        <v>1984</v>
      </c>
      <c r="K11" s="2">
        <v>1470467.77</v>
      </c>
      <c r="L11" s="2">
        <v>2607914.89</v>
      </c>
      <c r="M11" s="2">
        <v>1630530.9</v>
      </c>
      <c r="N11" s="2">
        <v>3026225.26</v>
      </c>
      <c r="O11" s="2">
        <v>1923646.33</v>
      </c>
      <c r="P11" s="2">
        <v>1743365.22</v>
      </c>
      <c r="Q11" s="2">
        <v>2269849.62</v>
      </c>
      <c r="R11" s="2">
        <v>2906935.5999999996</v>
      </c>
      <c r="S11" s="2">
        <v>2451335.96</v>
      </c>
      <c r="T11" s="2">
        <v>1921390.5</v>
      </c>
      <c r="U11" s="2">
        <v>2083394.57</v>
      </c>
      <c r="V11" s="2">
        <v>1765764.14</v>
      </c>
      <c r="W11" s="2">
        <v>1470597.73</v>
      </c>
      <c r="X11" s="2">
        <v>1491606.1</v>
      </c>
      <c r="Y11" s="2">
        <v>1289186.6600000001</v>
      </c>
      <c r="Z11" s="2">
        <v>1520539.1</v>
      </c>
      <c r="AA11" s="2">
        <v>1506729.56</v>
      </c>
      <c r="AB11" s="2">
        <v>1273125.49</v>
      </c>
      <c r="AC11" s="2">
        <v>1312953.3999999999</v>
      </c>
      <c r="AD11" s="2">
        <v>1024550.02</v>
      </c>
      <c r="AE11" s="2">
        <v>1384408.37</v>
      </c>
      <c r="AF11" s="2">
        <v>970432.23</v>
      </c>
      <c r="AG11" s="2">
        <v>1186526.5900000001</v>
      </c>
      <c r="AH11" s="2">
        <v>1931955.54</v>
      </c>
      <c r="AI11" s="2">
        <v>1377644.98</v>
      </c>
      <c r="AJ11" s="2">
        <v>1470612.74</v>
      </c>
      <c r="AK11" s="2">
        <v>1210692.71</v>
      </c>
      <c r="AL11" s="2"/>
      <c r="AM11" s="2" t="s">
        <v>21</v>
      </c>
      <c r="AN11" s="2">
        <v>2777824</v>
      </c>
      <c r="AO11" s="2">
        <v>2742551</v>
      </c>
      <c r="AP11" s="2">
        <f t="shared" si="3"/>
        <v>1616527.1286363637</v>
      </c>
      <c r="AQ11" s="2">
        <f t="shared" si="4"/>
        <v>1314290.2069999999</v>
      </c>
      <c r="AR11" s="2">
        <f t="shared" si="5"/>
        <v>1212395.3464772727</v>
      </c>
      <c r="AS11" s="2">
        <f t="shared" si="6"/>
        <v>985717.65524999995</v>
      </c>
      <c r="AT11" s="41">
        <f t="shared" si="9"/>
        <v>0.81481481481481477</v>
      </c>
      <c r="AU11" s="41">
        <f t="shared" si="10"/>
        <v>1.0021913318288638</v>
      </c>
      <c r="AV11" s="2">
        <f t="shared" si="11"/>
        <v>1317170.252962963</v>
      </c>
      <c r="AW11" s="2">
        <f t="shared" si="7"/>
        <v>35563596.829999998</v>
      </c>
      <c r="AX11">
        <f t="shared" si="8"/>
        <v>22</v>
      </c>
      <c r="AY11" s="38">
        <v>0.6</v>
      </c>
      <c r="AZ11">
        <v>1</v>
      </c>
      <c r="BA11">
        <v>0.3</v>
      </c>
    </row>
    <row r="12" spans="1:53">
      <c r="A12">
        <v>6</v>
      </c>
      <c r="B12" s="2" t="s">
        <v>98</v>
      </c>
      <c r="C12" s="2" t="s">
        <v>18</v>
      </c>
      <c r="D12" s="2">
        <v>336.61363636363643</v>
      </c>
      <c r="E12" s="2">
        <v>167.7</v>
      </c>
      <c r="F12" s="1">
        <f t="shared" si="0"/>
        <v>50.18027141989063</v>
      </c>
      <c r="G12" s="2">
        <f t="shared" si="1"/>
        <v>21</v>
      </c>
      <c r="H12" s="14">
        <v>20</v>
      </c>
      <c r="I12" s="1">
        <f t="shared" si="2"/>
        <v>74.074074074074076</v>
      </c>
      <c r="J12" s="1">
        <v>1993</v>
      </c>
      <c r="K12" s="2">
        <v>198.41</v>
      </c>
      <c r="L12" s="2">
        <v>45.84</v>
      </c>
      <c r="M12" s="2">
        <v>78.63</v>
      </c>
      <c r="N12" s="2">
        <v>2.2000000000000002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141</v>
      </c>
      <c r="V12" s="2">
        <v>120.52</v>
      </c>
      <c r="W12" s="2">
        <v>4917</v>
      </c>
      <c r="X12" s="2">
        <v>488.01</v>
      </c>
      <c r="Y12" s="2">
        <v>26</v>
      </c>
      <c r="Z12" s="2">
        <v>28.97</v>
      </c>
      <c r="AA12" s="2">
        <v>7</v>
      </c>
      <c r="AB12" s="2">
        <v>8</v>
      </c>
      <c r="AC12" s="2">
        <v>3</v>
      </c>
      <c r="AD12" s="2">
        <v>11</v>
      </c>
      <c r="AE12" s="2">
        <v>462</v>
      </c>
      <c r="AF12" s="2">
        <v>377</v>
      </c>
      <c r="AG12" s="2">
        <v>286</v>
      </c>
      <c r="AH12" s="2">
        <v>286</v>
      </c>
      <c r="AI12" s="2">
        <v>0</v>
      </c>
      <c r="AJ12" s="2">
        <v>228</v>
      </c>
      <c r="AK12" s="2">
        <v>16</v>
      </c>
      <c r="AL12" s="2"/>
      <c r="AM12" s="2" t="s">
        <v>98</v>
      </c>
      <c r="AN12" s="2"/>
      <c r="AO12" s="2"/>
      <c r="AP12" s="2">
        <f t="shared" si="3"/>
        <v>336.61363636363643</v>
      </c>
      <c r="AQ12" s="2">
        <f t="shared" si="4"/>
        <v>167.7</v>
      </c>
      <c r="AR12" s="2">
        <f t="shared" si="5"/>
        <v>252.46022727272731</v>
      </c>
      <c r="AS12" s="2">
        <f t="shared" si="6"/>
        <v>125.77499999999999</v>
      </c>
      <c r="AT12" s="41">
        <f t="shared" si="9"/>
        <v>0.9088699878493316</v>
      </c>
      <c r="AU12" s="41">
        <f t="shared" si="10"/>
        <v>1.8243174215368967</v>
      </c>
      <c r="AV12" s="2">
        <f t="shared" si="11"/>
        <v>305.93803159173757</v>
      </c>
      <c r="AW12" s="2">
        <f t="shared" si="7"/>
        <v>7405.5000000000009</v>
      </c>
      <c r="AX12">
        <f t="shared" si="8"/>
        <v>22</v>
      </c>
      <c r="AY12" s="38">
        <v>0.6</v>
      </c>
      <c r="AZ12">
        <v>1</v>
      </c>
      <c r="BA12">
        <v>0.68</v>
      </c>
    </row>
    <row r="13" spans="1:53">
      <c r="A13">
        <v>13</v>
      </c>
      <c r="B13" s="2" t="s">
        <v>84</v>
      </c>
      <c r="C13" s="2" t="s">
        <v>18</v>
      </c>
      <c r="D13" s="2">
        <v>1918.9145454545449</v>
      </c>
      <c r="E13" s="2">
        <v>1953.1419999999998</v>
      </c>
      <c r="F13" s="1">
        <f t="shared" si="0"/>
        <v>-1.7836883162166719</v>
      </c>
      <c r="G13" s="2">
        <f t="shared" si="1"/>
        <v>1464.9850000000001</v>
      </c>
      <c r="H13" s="14">
        <v>27</v>
      </c>
      <c r="I13" s="1">
        <f t="shared" si="2"/>
        <v>100</v>
      </c>
      <c r="J13" s="1">
        <v>2000</v>
      </c>
      <c r="K13" s="2">
        <v>2634.4</v>
      </c>
      <c r="L13" s="2">
        <v>4098.24</v>
      </c>
      <c r="M13" s="2">
        <v>2221.31</v>
      </c>
      <c r="N13" s="2">
        <v>2686.1600000000003</v>
      </c>
      <c r="O13" s="2">
        <v>246.11</v>
      </c>
      <c r="P13" s="2">
        <v>3540.5</v>
      </c>
      <c r="Q13" s="2">
        <v>3236.07</v>
      </c>
      <c r="R13" s="2">
        <v>1418.34</v>
      </c>
      <c r="S13" s="2">
        <v>1268.97</v>
      </c>
      <c r="T13" s="2">
        <v>887.89</v>
      </c>
      <c r="U13" s="2">
        <v>4767.05</v>
      </c>
      <c r="V13" s="2">
        <v>501.43</v>
      </c>
      <c r="W13" s="2">
        <v>576.30999999999995</v>
      </c>
      <c r="X13" s="2">
        <v>625.29</v>
      </c>
      <c r="Y13" s="2">
        <v>1059.69</v>
      </c>
      <c r="Z13" s="2">
        <v>2374.9699999999998</v>
      </c>
      <c r="AA13" s="2">
        <v>2428.19</v>
      </c>
      <c r="AB13" s="2">
        <v>379.46</v>
      </c>
      <c r="AC13" s="2">
        <v>1702.8200000000002</v>
      </c>
      <c r="AD13" s="2">
        <v>4826.12</v>
      </c>
      <c r="AE13" s="2">
        <v>3438.1099999999997</v>
      </c>
      <c r="AF13" s="2">
        <v>2011.95</v>
      </c>
      <c r="AG13" s="2">
        <v>1511.63</v>
      </c>
      <c r="AH13" s="2">
        <v>2748.3100000000004</v>
      </c>
      <c r="AI13" s="2">
        <v>941.01</v>
      </c>
      <c r="AJ13" s="2">
        <v>576.53</v>
      </c>
      <c r="AK13" s="2">
        <v>1395.48</v>
      </c>
      <c r="AL13" s="2"/>
      <c r="AM13" s="2" t="s">
        <v>84</v>
      </c>
      <c r="AN13" s="2"/>
      <c r="AO13" s="2"/>
      <c r="AP13" s="2">
        <f t="shared" si="3"/>
        <v>1918.9145454545449</v>
      </c>
      <c r="AQ13" s="2">
        <f t="shared" si="4"/>
        <v>1953.1419999999998</v>
      </c>
      <c r="AR13" s="2">
        <f t="shared" si="5"/>
        <v>1439.1859090909086</v>
      </c>
      <c r="AS13" s="2">
        <f t="shared" si="6"/>
        <v>1464.8564999999999</v>
      </c>
      <c r="AT13" s="41">
        <f t="shared" si="9"/>
        <v>0.84439834024896265</v>
      </c>
      <c r="AU13" s="41">
        <f t="shared" si="10"/>
        <v>0.82960084687207092</v>
      </c>
      <c r="AV13" s="2">
        <f t="shared" si="11"/>
        <v>1620.3282572614103</v>
      </c>
      <c r="AW13" s="2">
        <f t="shared" si="7"/>
        <v>42216.119999999988</v>
      </c>
      <c r="AX13">
        <f t="shared" si="8"/>
        <v>22</v>
      </c>
      <c r="AY13" s="38">
        <v>0.6</v>
      </c>
      <c r="AZ13">
        <v>1</v>
      </c>
      <c r="BA13">
        <v>0.37</v>
      </c>
    </row>
    <row r="14" spans="1:53">
      <c r="A14">
        <v>65</v>
      </c>
      <c r="B14" s="2" t="s">
        <v>24</v>
      </c>
      <c r="C14" s="2" t="s">
        <v>18</v>
      </c>
      <c r="D14" s="2">
        <v>711168.03227272735</v>
      </c>
      <c r="E14" s="2">
        <v>954057.51700000023</v>
      </c>
      <c r="F14" s="1">
        <f t="shared" si="0"/>
        <v>-34.153599951765926</v>
      </c>
      <c r="G14" s="2">
        <f t="shared" si="1"/>
        <v>646032.77500000002</v>
      </c>
      <c r="H14" s="14">
        <v>27</v>
      </c>
      <c r="I14" s="1">
        <f t="shared" si="2"/>
        <v>100</v>
      </c>
      <c r="J14" s="1">
        <v>2006</v>
      </c>
      <c r="K14" s="2">
        <v>348227.53</v>
      </c>
      <c r="L14" s="2">
        <v>291363.76</v>
      </c>
      <c r="M14" s="2">
        <v>554016.62</v>
      </c>
      <c r="N14" s="2">
        <v>723665.66999999993</v>
      </c>
      <c r="O14" s="2">
        <v>471039.8</v>
      </c>
      <c r="P14" s="2">
        <v>596473.88</v>
      </c>
      <c r="Q14" s="2">
        <v>286603.99</v>
      </c>
      <c r="R14" s="2">
        <v>608310.79</v>
      </c>
      <c r="S14" s="2">
        <v>586519.37</v>
      </c>
      <c r="T14" s="2">
        <v>404914.45</v>
      </c>
      <c r="U14" s="2">
        <v>600025.66</v>
      </c>
      <c r="V14" s="2">
        <v>381440.62</v>
      </c>
      <c r="W14" s="2">
        <v>535177.04</v>
      </c>
      <c r="X14" s="2">
        <v>353982.69</v>
      </c>
      <c r="Y14" s="2">
        <v>648061.94000000006</v>
      </c>
      <c r="Z14" s="2">
        <v>391002.49</v>
      </c>
      <c r="AA14" s="2">
        <v>712608.62</v>
      </c>
      <c r="AB14" s="2">
        <v>824530.63</v>
      </c>
      <c r="AC14" s="2">
        <v>778319.6100000001</v>
      </c>
      <c r="AD14" s="2">
        <v>931719.47</v>
      </c>
      <c r="AE14" s="2">
        <v>1300171.1300000001</v>
      </c>
      <c r="AF14" s="2">
        <v>644003.61</v>
      </c>
      <c r="AG14" s="2">
        <v>1330352.79</v>
      </c>
      <c r="AH14" s="2">
        <v>707165.8</v>
      </c>
      <c r="AI14" s="2">
        <v>657364.77</v>
      </c>
      <c r="AJ14" s="2">
        <v>1333139.07</v>
      </c>
      <c r="AK14" s="2">
        <v>1033808.29</v>
      </c>
      <c r="AL14" s="2"/>
      <c r="AM14" s="2" t="s">
        <v>24</v>
      </c>
      <c r="AN14" s="2"/>
      <c r="AO14" s="2"/>
      <c r="AP14" s="2">
        <f t="shared" si="3"/>
        <v>711168.03227272735</v>
      </c>
      <c r="AQ14" s="2">
        <f t="shared" si="4"/>
        <v>954057.51700000023</v>
      </c>
      <c r="AR14" s="2">
        <f t="shared" si="5"/>
        <v>533376.02420454554</v>
      </c>
      <c r="AS14" s="2">
        <f t="shared" si="6"/>
        <v>715543.13775000023</v>
      </c>
      <c r="AT14" s="41">
        <f t="shared" si="9"/>
        <v>0.79838709677419362</v>
      </c>
      <c r="AU14" s="41">
        <f t="shared" si="10"/>
        <v>0.59512908864260716</v>
      </c>
      <c r="AV14" s="2">
        <f t="shared" si="11"/>
        <v>567787.38060483884</v>
      </c>
      <c r="AW14" s="2">
        <f t="shared" si="7"/>
        <v>15645696.710000001</v>
      </c>
      <c r="AX14">
        <f t="shared" si="8"/>
        <v>22</v>
      </c>
      <c r="AY14" s="38">
        <v>0.6</v>
      </c>
      <c r="AZ14">
        <v>1</v>
      </c>
      <c r="BA14">
        <v>0.27</v>
      </c>
    </row>
    <row r="15" spans="1:53">
      <c r="A15">
        <v>55</v>
      </c>
      <c r="B15" s="2" t="s">
        <v>28</v>
      </c>
      <c r="C15" s="2" t="s">
        <v>18</v>
      </c>
      <c r="D15" s="2">
        <v>184255.86454545456</v>
      </c>
      <c r="E15" s="2">
        <v>211335.93700000001</v>
      </c>
      <c r="F15" s="1">
        <f t="shared" si="0"/>
        <v>-14.696993510274398</v>
      </c>
      <c r="G15" s="2">
        <f t="shared" si="1"/>
        <v>151056.85499999998</v>
      </c>
      <c r="H15" s="14">
        <v>27</v>
      </c>
      <c r="I15" s="1">
        <f t="shared" si="2"/>
        <v>100</v>
      </c>
      <c r="J15" s="1">
        <v>2007</v>
      </c>
      <c r="K15" s="2">
        <v>7256.44</v>
      </c>
      <c r="L15" s="2">
        <v>9283.93</v>
      </c>
      <c r="M15" s="2">
        <v>13403.81</v>
      </c>
      <c r="N15" s="2">
        <v>1309.92</v>
      </c>
      <c r="O15" s="2">
        <v>2595.9</v>
      </c>
      <c r="P15" s="2">
        <v>118259.62</v>
      </c>
      <c r="Q15" s="2">
        <v>93235</v>
      </c>
      <c r="R15" s="2">
        <v>51609.55</v>
      </c>
      <c r="S15" s="2">
        <v>55994.43</v>
      </c>
      <c r="T15" s="2">
        <v>102926.74</v>
      </c>
      <c r="U15" s="2">
        <v>143202.26999999999</v>
      </c>
      <c r="V15" s="2">
        <v>294265.06</v>
      </c>
      <c r="W15" s="2">
        <v>230616.08</v>
      </c>
      <c r="X15" s="2">
        <v>214177.05</v>
      </c>
      <c r="Y15" s="2">
        <v>197024.75</v>
      </c>
      <c r="Z15" s="2">
        <v>180059.58</v>
      </c>
      <c r="AA15" s="2">
        <v>258899.52</v>
      </c>
      <c r="AB15" s="2">
        <v>107631.37</v>
      </c>
      <c r="AC15" s="2">
        <v>122590.2</v>
      </c>
      <c r="AD15" s="2">
        <v>130181.52</v>
      </c>
      <c r="AE15" s="2">
        <v>158911.44</v>
      </c>
      <c r="AF15" s="2">
        <v>274633.96999999997</v>
      </c>
      <c r="AG15" s="2">
        <v>140483.16</v>
      </c>
      <c r="AH15" s="2">
        <v>115715.75</v>
      </c>
      <c r="AI15" s="2">
        <v>166077.06</v>
      </c>
      <c r="AJ15" s="2">
        <v>439357.5</v>
      </c>
      <c r="AK15" s="2">
        <v>457777.39999999997</v>
      </c>
      <c r="AL15" s="2"/>
      <c r="AM15" s="2" t="s">
        <v>28</v>
      </c>
      <c r="AN15" s="2"/>
      <c r="AO15" s="2"/>
      <c r="AP15" s="2">
        <f t="shared" si="3"/>
        <v>184255.86454545456</v>
      </c>
      <c r="AQ15" s="2">
        <f t="shared" si="4"/>
        <v>211335.93700000001</v>
      </c>
      <c r="AR15" s="2">
        <f t="shared" si="5"/>
        <v>138191.89840909094</v>
      </c>
      <c r="AS15" s="2">
        <f t="shared" si="6"/>
        <v>158501.95275</v>
      </c>
      <c r="AT15" s="41">
        <f t="shared" si="9"/>
        <v>0.56896551724137923</v>
      </c>
      <c r="AU15" s="41">
        <f t="shared" si="10"/>
        <v>0.49605966104980082</v>
      </c>
      <c r="AV15" s="2">
        <f t="shared" si="11"/>
        <v>104835.23327586206</v>
      </c>
      <c r="AW15" s="2">
        <f t="shared" si="7"/>
        <v>4053629.0200000005</v>
      </c>
      <c r="AX15">
        <f t="shared" si="8"/>
        <v>22</v>
      </c>
      <c r="AY15" s="38">
        <v>0.6</v>
      </c>
      <c r="AZ15">
        <v>1</v>
      </c>
      <c r="BA15">
        <v>0.09</v>
      </c>
    </row>
    <row r="16" spans="1:53">
      <c r="A16">
        <v>43</v>
      </c>
      <c r="B16" s="2" t="s">
        <v>49</v>
      </c>
      <c r="C16" s="2" t="s">
        <v>18</v>
      </c>
      <c r="D16" s="2">
        <v>29405.247727272726</v>
      </c>
      <c r="E16" s="2">
        <v>27130.409000000003</v>
      </c>
      <c r="F16" s="1">
        <f t="shared" si="0"/>
        <v>7.7361658312535138</v>
      </c>
      <c r="G16" s="2">
        <f t="shared" si="1"/>
        <v>24041.920000000002</v>
      </c>
      <c r="H16" s="14">
        <v>27</v>
      </c>
      <c r="I16" s="1">
        <f t="shared" si="2"/>
        <v>100</v>
      </c>
      <c r="J16" s="1">
        <v>1981</v>
      </c>
      <c r="K16" s="2">
        <v>168213.86000000002</v>
      </c>
      <c r="L16" s="2">
        <v>90131.79</v>
      </c>
      <c r="M16" s="2">
        <v>44213.729999999996</v>
      </c>
      <c r="N16" s="2">
        <v>47702.89</v>
      </c>
      <c r="O16" s="2">
        <v>27344.07</v>
      </c>
      <c r="P16" s="2">
        <v>26316.48</v>
      </c>
      <c r="Q16" s="2">
        <v>36566.74</v>
      </c>
      <c r="R16" s="2">
        <v>59349.279999999999</v>
      </c>
      <c r="S16" s="2">
        <v>11436.61</v>
      </c>
      <c r="T16" s="2">
        <v>28768.639999999999</v>
      </c>
      <c r="U16" s="2">
        <v>3549.76</v>
      </c>
      <c r="V16" s="2">
        <v>73703.39</v>
      </c>
      <c r="W16" s="2">
        <v>47669.08</v>
      </c>
      <c r="X16" s="2">
        <v>23007.260000000002</v>
      </c>
      <c r="Y16" s="2">
        <v>33740.899999999994</v>
      </c>
      <c r="Z16" s="2">
        <v>21490.799999999999</v>
      </c>
      <c r="AA16" s="2">
        <v>10012.42</v>
      </c>
      <c r="AB16" s="2">
        <v>14150.74</v>
      </c>
      <c r="AC16" s="2">
        <v>18029.98</v>
      </c>
      <c r="AD16" s="2">
        <v>4642.9399999999996</v>
      </c>
      <c r="AE16" s="2">
        <v>10111.27</v>
      </c>
      <c r="AF16" s="2">
        <v>11921.05</v>
      </c>
      <c r="AG16" s="2">
        <v>25076.58</v>
      </c>
      <c r="AH16" s="2">
        <v>15226.48</v>
      </c>
      <c r="AI16" s="2">
        <v>30043.379999999997</v>
      </c>
      <c r="AJ16" s="2">
        <v>74884.98</v>
      </c>
      <c r="AK16" s="2">
        <v>67216.69</v>
      </c>
      <c r="AL16" s="2"/>
      <c r="AM16" s="2" t="s">
        <v>49</v>
      </c>
      <c r="AN16" s="2"/>
      <c r="AO16" s="2"/>
      <c r="AP16" s="2">
        <f t="shared" si="3"/>
        <v>29405.247727272726</v>
      </c>
      <c r="AQ16" s="2">
        <f t="shared" si="4"/>
        <v>27130.409000000003</v>
      </c>
      <c r="AR16" s="2">
        <f t="shared" si="5"/>
        <v>22053.935795454545</v>
      </c>
      <c r="AS16" s="2">
        <f t="shared" si="6"/>
        <v>20347.806750000003</v>
      </c>
      <c r="AT16" s="41">
        <f t="shared" si="9"/>
        <v>0.82435597189695542</v>
      </c>
      <c r="AU16" s="41">
        <f t="shared" si="10"/>
        <v>0.893476820385813</v>
      </c>
      <c r="AV16" s="2">
        <f t="shared" si="11"/>
        <v>24240.391569086649</v>
      </c>
      <c r="AW16" s="2">
        <f t="shared" si="7"/>
        <v>646915.44999999995</v>
      </c>
      <c r="AX16">
        <f t="shared" si="8"/>
        <v>22</v>
      </c>
      <c r="AY16" s="38">
        <v>0.6</v>
      </c>
      <c r="AZ16">
        <v>1</v>
      </c>
      <c r="BA16">
        <v>0.32</v>
      </c>
    </row>
    <row r="17" spans="1:53">
      <c r="A17">
        <v>10</v>
      </c>
      <c r="B17" s="2" t="s">
        <v>85</v>
      </c>
      <c r="C17" s="2" t="s">
        <v>18</v>
      </c>
      <c r="D17" s="2">
        <v>1800.3213636363632</v>
      </c>
      <c r="E17" s="2">
        <v>749.27199999999993</v>
      </c>
      <c r="F17" s="1">
        <f t="shared" si="0"/>
        <v>58.381208203484881</v>
      </c>
      <c r="G17" s="2">
        <f t="shared" si="1"/>
        <v>352.27</v>
      </c>
      <c r="H17" s="14">
        <v>20</v>
      </c>
      <c r="I17" s="1">
        <f t="shared" si="2"/>
        <v>74.074074074074076</v>
      </c>
      <c r="J17" s="1">
        <v>1996</v>
      </c>
      <c r="K17" s="2">
        <v>0</v>
      </c>
      <c r="L17" s="2">
        <v>2821.99</v>
      </c>
      <c r="M17" s="2">
        <v>0</v>
      </c>
      <c r="N17" s="2">
        <v>0</v>
      </c>
      <c r="O17" s="2">
        <v>0</v>
      </c>
      <c r="P17" s="2">
        <v>0</v>
      </c>
      <c r="Q17" s="2">
        <v>7</v>
      </c>
      <c r="R17" s="2">
        <v>0</v>
      </c>
      <c r="S17" s="2">
        <v>0</v>
      </c>
      <c r="T17" s="2">
        <v>762.17</v>
      </c>
      <c r="U17" s="2">
        <v>41</v>
      </c>
      <c r="V17" s="2">
        <v>281</v>
      </c>
      <c r="W17" s="2">
        <v>2733.23</v>
      </c>
      <c r="X17" s="2">
        <v>98.61</v>
      </c>
      <c r="Y17" s="2">
        <v>48</v>
      </c>
      <c r="Z17" s="2">
        <v>28084.34</v>
      </c>
      <c r="AA17" s="2">
        <v>59</v>
      </c>
      <c r="AB17" s="2">
        <v>624.52</v>
      </c>
      <c r="AC17" s="2">
        <v>617.25</v>
      </c>
      <c r="AD17" s="2">
        <v>2338.1799999999998</v>
      </c>
      <c r="AE17" s="2">
        <v>91.34</v>
      </c>
      <c r="AF17" s="2">
        <v>5</v>
      </c>
      <c r="AG17" s="2">
        <v>1130.82</v>
      </c>
      <c r="AH17" s="2">
        <v>614.64</v>
      </c>
      <c r="AI17" s="2">
        <v>455.2</v>
      </c>
      <c r="AJ17" s="2">
        <v>423.54</v>
      </c>
      <c r="AK17" s="2">
        <v>1192.23</v>
      </c>
      <c r="AL17" s="2"/>
      <c r="AM17" s="2" t="s">
        <v>85</v>
      </c>
      <c r="AN17" s="2"/>
      <c r="AO17" s="2"/>
      <c r="AP17" s="2">
        <f t="shared" si="3"/>
        <v>1800.3213636363632</v>
      </c>
      <c r="AQ17" s="2">
        <f t="shared" si="4"/>
        <v>749.27199999999993</v>
      </c>
      <c r="AR17" s="2">
        <f t="shared" si="5"/>
        <v>1350.2410227272724</v>
      </c>
      <c r="AS17" s="2">
        <f t="shared" si="6"/>
        <v>561.95399999999995</v>
      </c>
      <c r="AT17" s="41">
        <f t="shared" si="9"/>
        <v>0.72527472527472514</v>
      </c>
      <c r="AU17" s="41">
        <f t="shared" si="10"/>
        <v>1.7426616534684094</v>
      </c>
      <c r="AV17" s="2">
        <f t="shared" si="11"/>
        <v>1305.727582417582</v>
      </c>
      <c r="AW17" s="2">
        <f t="shared" si="7"/>
        <v>39607.069999999992</v>
      </c>
      <c r="AX17">
        <f t="shared" si="8"/>
        <v>22</v>
      </c>
      <c r="AY17" s="38">
        <v>0.6</v>
      </c>
      <c r="AZ17">
        <v>1</v>
      </c>
      <c r="BA17">
        <v>0.18</v>
      </c>
    </row>
    <row r="18" spans="1:53">
      <c r="A18">
        <v>1</v>
      </c>
      <c r="B18" s="2" t="s">
        <v>109</v>
      </c>
      <c r="C18" s="2" t="s">
        <v>18</v>
      </c>
      <c r="D18" s="2">
        <v>0</v>
      </c>
      <c r="E18" s="2">
        <v>0</v>
      </c>
      <c r="F18" s="1"/>
      <c r="G18" s="2">
        <f t="shared" si="1"/>
        <v>0</v>
      </c>
      <c r="H18" s="14">
        <v>0</v>
      </c>
      <c r="I18" s="1">
        <f t="shared" si="2"/>
        <v>0</v>
      </c>
      <c r="J18" s="1">
        <f>MAX(K18:AK18)</f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/>
      <c r="AM18" s="2" t="s">
        <v>109</v>
      </c>
      <c r="AN18" s="2"/>
      <c r="AO18" s="2"/>
      <c r="AP18" s="2">
        <f t="shared" si="3"/>
        <v>0</v>
      </c>
      <c r="AQ18" s="2">
        <f t="shared" si="4"/>
        <v>0</v>
      </c>
      <c r="AR18" s="2">
        <f t="shared" si="5"/>
        <v>0</v>
      </c>
      <c r="AS18" s="2">
        <f t="shared" si="6"/>
        <v>0</v>
      </c>
      <c r="AT18" s="41"/>
      <c r="AU18" s="41"/>
      <c r="AV18" s="2">
        <f t="shared" si="11"/>
        <v>0</v>
      </c>
      <c r="AW18" s="2">
        <f t="shared" si="7"/>
        <v>0</v>
      </c>
      <c r="AX18">
        <f t="shared" si="8"/>
        <v>22</v>
      </c>
      <c r="AY18" s="38">
        <v>0.6</v>
      </c>
      <c r="AZ18">
        <v>1</v>
      </c>
      <c r="BA18">
        <v>0.34</v>
      </c>
    </row>
    <row r="19" spans="1:53">
      <c r="A19">
        <v>67</v>
      </c>
      <c r="B19" s="2" t="s">
        <v>25</v>
      </c>
      <c r="C19" s="2" t="s">
        <v>18</v>
      </c>
      <c r="D19" s="2">
        <v>1149075.553181818</v>
      </c>
      <c r="E19" s="2">
        <v>950908.31400000001</v>
      </c>
      <c r="F19" s="1">
        <f t="shared" ref="F19:F59" si="12">((D19-E19)/D19)*100</f>
        <v>17.245797165650952</v>
      </c>
      <c r="G19" s="2">
        <f t="shared" si="1"/>
        <v>1070690.56</v>
      </c>
      <c r="H19" s="14">
        <v>27</v>
      </c>
      <c r="I19" s="1">
        <f t="shared" si="2"/>
        <v>100</v>
      </c>
      <c r="J19" s="1">
        <v>1996</v>
      </c>
      <c r="K19" s="2">
        <v>262136.16</v>
      </c>
      <c r="L19" s="2">
        <v>301382.78000000003</v>
      </c>
      <c r="M19" s="2">
        <v>900590.98</v>
      </c>
      <c r="N19" s="2">
        <v>541070.51</v>
      </c>
      <c r="O19" s="2">
        <v>426244.33</v>
      </c>
      <c r="P19" s="2">
        <v>1054131.51</v>
      </c>
      <c r="Q19" s="2">
        <v>1398938.94</v>
      </c>
      <c r="R19" s="2">
        <v>1621834.49</v>
      </c>
      <c r="S19" s="2">
        <v>1786222.81</v>
      </c>
      <c r="T19" s="2">
        <v>1087249.6099999999</v>
      </c>
      <c r="U19" s="2">
        <v>1455943.43</v>
      </c>
      <c r="V19" s="2">
        <v>1453059.62</v>
      </c>
      <c r="W19" s="2">
        <v>997263.06</v>
      </c>
      <c r="X19" s="2">
        <v>934847.89</v>
      </c>
      <c r="Y19" s="2">
        <v>1262301.94</v>
      </c>
      <c r="Z19" s="2">
        <v>1900690.76</v>
      </c>
      <c r="AA19" s="2">
        <v>818094.97</v>
      </c>
      <c r="AB19" s="2">
        <v>689788.16</v>
      </c>
      <c r="AC19" s="2">
        <v>1034208.4700000001</v>
      </c>
      <c r="AD19" s="2">
        <v>1436509.3599999999</v>
      </c>
      <c r="AE19" s="2">
        <v>1174040.6099999999</v>
      </c>
      <c r="AF19" s="2">
        <v>791138.78999999992</v>
      </c>
      <c r="AG19" s="2">
        <v>917777.05999999994</v>
      </c>
      <c r="AH19" s="2">
        <v>1228639.53</v>
      </c>
      <c r="AI19" s="2">
        <v>926938.3</v>
      </c>
      <c r="AJ19" s="2">
        <v>604835.6399999999</v>
      </c>
      <c r="AK19" s="2">
        <v>705207.22</v>
      </c>
      <c r="AL19" s="2"/>
      <c r="AM19" s="2" t="s">
        <v>25</v>
      </c>
      <c r="AN19" s="2"/>
      <c r="AO19" s="2"/>
      <c r="AP19" s="2">
        <f t="shared" si="3"/>
        <v>1149075.553181818</v>
      </c>
      <c r="AQ19" s="2">
        <f t="shared" si="4"/>
        <v>950908.31400000001</v>
      </c>
      <c r="AR19" s="2">
        <f t="shared" si="5"/>
        <v>861806.66488636355</v>
      </c>
      <c r="AS19" s="2">
        <f t="shared" si="6"/>
        <v>713181.23549999995</v>
      </c>
      <c r="AT19" s="41">
        <f t="shared" si="9"/>
        <v>0.70119521912350602</v>
      </c>
      <c r="AU19" s="41">
        <f t="shared" si="10"/>
        <v>0.84732278858042331</v>
      </c>
      <c r="AV19" s="2">
        <f t="shared" si="11"/>
        <v>805726.28430278879</v>
      </c>
      <c r="AW19" s="2">
        <f t="shared" si="7"/>
        <v>25279662.169999998</v>
      </c>
      <c r="AX19">
        <f t="shared" si="8"/>
        <v>22</v>
      </c>
      <c r="AY19" s="38">
        <v>0.6</v>
      </c>
      <c r="AZ19">
        <v>1</v>
      </c>
      <c r="BA19">
        <v>0.16</v>
      </c>
    </row>
    <row r="20" spans="1:53">
      <c r="A20">
        <v>31</v>
      </c>
      <c r="B20" s="2" t="s">
        <v>65</v>
      </c>
      <c r="C20" s="2" t="s">
        <v>18</v>
      </c>
      <c r="D20" s="2">
        <v>16394.76090909091</v>
      </c>
      <c r="E20" s="2">
        <v>15121.670999999998</v>
      </c>
      <c r="F20" s="1">
        <f t="shared" si="12"/>
        <v>7.7652240014368363</v>
      </c>
      <c r="G20" s="2">
        <f t="shared" si="1"/>
        <v>11329.625</v>
      </c>
      <c r="H20" s="14">
        <v>27</v>
      </c>
      <c r="I20" s="1">
        <f t="shared" si="2"/>
        <v>100</v>
      </c>
      <c r="J20" s="1">
        <v>1986</v>
      </c>
      <c r="K20" s="2">
        <v>165.34</v>
      </c>
      <c r="L20" s="2">
        <v>1441.06</v>
      </c>
      <c r="M20" s="2">
        <v>12605.779999999999</v>
      </c>
      <c r="N20" s="2">
        <v>5415.17</v>
      </c>
      <c r="O20" s="2">
        <v>11907.33</v>
      </c>
      <c r="P20" s="2">
        <v>69295.600000000006</v>
      </c>
      <c r="Q20" s="2">
        <v>3058.99</v>
      </c>
      <c r="R20" s="2">
        <v>9846.23</v>
      </c>
      <c r="S20" s="2">
        <v>11300.34</v>
      </c>
      <c r="T20" s="2">
        <v>9685.35</v>
      </c>
      <c r="U20" s="2">
        <v>14143.77</v>
      </c>
      <c r="V20" s="2">
        <v>11358.91</v>
      </c>
      <c r="W20" s="2">
        <v>43957.350000000006</v>
      </c>
      <c r="X20" s="2">
        <v>4202.58</v>
      </c>
      <c r="Y20" s="2">
        <v>14152.29</v>
      </c>
      <c r="Z20" s="2">
        <v>9479.880000000001</v>
      </c>
      <c r="AA20" s="2">
        <v>8986.74</v>
      </c>
      <c r="AB20" s="2">
        <v>13943.98</v>
      </c>
      <c r="AC20" s="2">
        <v>9650.7000000000007</v>
      </c>
      <c r="AD20" s="2">
        <v>13649.17</v>
      </c>
      <c r="AE20" s="2">
        <v>30389.109999999997</v>
      </c>
      <c r="AF20" s="2">
        <v>29963.940000000002</v>
      </c>
      <c r="AG20" s="2">
        <v>17163.059999999998</v>
      </c>
      <c r="AH20" s="2">
        <v>5112.3600000000006</v>
      </c>
      <c r="AI20" s="2">
        <v>5500.04</v>
      </c>
      <c r="AJ20" s="2">
        <v>9424.5300000000007</v>
      </c>
      <c r="AK20" s="2">
        <v>16419.82</v>
      </c>
      <c r="AL20" s="2"/>
      <c r="AM20" s="2" t="s">
        <v>65</v>
      </c>
      <c r="AN20" s="2"/>
      <c r="AO20" s="2"/>
      <c r="AP20" s="2">
        <f t="shared" si="3"/>
        <v>16394.76090909091</v>
      </c>
      <c r="AQ20" s="2">
        <f t="shared" si="4"/>
        <v>15121.670999999998</v>
      </c>
      <c r="AR20" s="2">
        <f t="shared" si="5"/>
        <v>12296.070681818182</v>
      </c>
      <c r="AS20" s="2">
        <f t="shared" si="6"/>
        <v>11341.253249999998</v>
      </c>
      <c r="AT20" s="41">
        <f t="shared" si="9"/>
        <v>0.67248908296943244</v>
      </c>
      <c r="AU20" s="41">
        <f t="shared" si="10"/>
        <v>0.72910577999333848</v>
      </c>
      <c r="AV20" s="2">
        <f t="shared" si="11"/>
        <v>11025.297729257645</v>
      </c>
      <c r="AW20" s="2">
        <f t="shared" si="7"/>
        <v>360684.74000000005</v>
      </c>
      <c r="AX20">
        <f t="shared" si="8"/>
        <v>22</v>
      </c>
      <c r="AY20" s="38">
        <v>0.6</v>
      </c>
      <c r="AZ20">
        <v>1</v>
      </c>
      <c r="BA20">
        <v>0.14000000000000001</v>
      </c>
    </row>
    <row r="21" spans="1:53">
      <c r="A21">
        <v>15</v>
      </c>
      <c r="B21" s="2" t="s">
        <v>64</v>
      </c>
      <c r="C21" s="2" t="s">
        <v>18</v>
      </c>
      <c r="D21" s="2">
        <v>2510.6422727272729</v>
      </c>
      <c r="E21" s="2">
        <v>4591.4470000000001</v>
      </c>
      <c r="F21" s="1">
        <f t="shared" si="12"/>
        <v>-82.879379108533072</v>
      </c>
      <c r="G21" s="2">
        <f t="shared" si="1"/>
        <v>1029.01</v>
      </c>
      <c r="H21" s="14">
        <v>27</v>
      </c>
      <c r="I21" s="1">
        <f t="shared" si="2"/>
        <v>100</v>
      </c>
      <c r="J21" s="1">
        <v>2007</v>
      </c>
      <c r="K21" s="2">
        <v>2159.44</v>
      </c>
      <c r="L21" s="2">
        <v>15.28</v>
      </c>
      <c r="M21" s="2">
        <v>12.13</v>
      </c>
      <c r="N21" s="2">
        <v>3509.83</v>
      </c>
      <c r="O21" s="2">
        <v>17.64</v>
      </c>
      <c r="P21" s="2">
        <v>80.16</v>
      </c>
      <c r="Q21" s="2">
        <v>124.89</v>
      </c>
      <c r="R21" s="2">
        <v>45.53</v>
      </c>
      <c r="S21" s="2">
        <v>84.2</v>
      </c>
      <c r="T21" s="2">
        <v>164.64</v>
      </c>
      <c r="U21" s="2">
        <v>661.37</v>
      </c>
      <c r="V21" s="2">
        <v>819.14</v>
      </c>
      <c r="W21" s="2">
        <v>1046.3399999999999</v>
      </c>
      <c r="X21" s="2">
        <v>767.77</v>
      </c>
      <c r="Y21" s="2">
        <v>1185.74</v>
      </c>
      <c r="Z21" s="2">
        <v>2355.79</v>
      </c>
      <c r="AA21" s="2">
        <v>1984.09</v>
      </c>
      <c r="AB21" s="2">
        <v>3164.79</v>
      </c>
      <c r="AC21" s="2">
        <v>1011.6800000000001</v>
      </c>
      <c r="AD21" s="2">
        <v>5220.0999999999995</v>
      </c>
      <c r="AE21" s="2">
        <v>2487.48</v>
      </c>
      <c r="AF21" s="2">
        <v>799.91</v>
      </c>
      <c r="AG21" s="2">
        <v>6792.38</v>
      </c>
      <c r="AH21" s="2">
        <v>7739.8700000000008</v>
      </c>
      <c r="AI21" s="2">
        <v>639.43000000000006</v>
      </c>
      <c r="AJ21" s="2">
        <v>1268.05</v>
      </c>
      <c r="AK21" s="2">
        <v>16790.780000000002</v>
      </c>
      <c r="AL21" s="2"/>
      <c r="AM21" s="2" t="s">
        <v>64</v>
      </c>
      <c r="AN21" s="2"/>
      <c r="AO21" s="2"/>
      <c r="AP21" s="2">
        <f t="shared" si="3"/>
        <v>2510.6422727272729</v>
      </c>
      <c r="AQ21" s="2">
        <f t="shared" si="4"/>
        <v>4591.4470000000001</v>
      </c>
      <c r="AR21" s="2">
        <f t="shared" si="5"/>
        <v>1882.9817045454547</v>
      </c>
      <c r="AS21" s="2">
        <f t="shared" si="6"/>
        <v>3443.5852500000001</v>
      </c>
      <c r="AT21" s="41">
        <f t="shared" si="9"/>
        <v>0.82876712328767121</v>
      </c>
      <c r="AU21" s="41">
        <f t="shared" si="10"/>
        <v>0.45317691219622114</v>
      </c>
      <c r="AV21" s="2">
        <f t="shared" si="11"/>
        <v>2080.737773972603</v>
      </c>
      <c r="AW21" s="2">
        <f t="shared" si="7"/>
        <v>55234.130000000005</v>
      </c>
      <c r="AX21">
        <f t="shared" si="8"/>
        <v>22</v>
      </c>
      <c r="AY21" s="38">
        <v>0.6</v>
      </c>
      <c r="AZ21">
        <v>1</v>
      </c>
      <c r="BA21">
        <v>0.33</v>
      </c>
    </row>
    <row r="22" spans="1:53">
      <c r="A22">
        <v>24</v>
      </c>
      <c r="B22" s="2" t="s">
        <v>96</v>
      </c>
      <c r="C22" s="2" t="s">
        <v>18</v>
      </c>
      <c r="D22" s="2">
        <v>5012.0199999999995</v>
      </c>
      <c r="E22" s="2">
        <v>552.74900000000002</v>
      </c>
      <c r="F22" s="1">
        <f t="shared" si="12"/>
        <v>88.971532436023807</v>
      </c>
      <c r="G22" s="2">
        <f t="shared" si="1"/>
        <v>1204.08</v>
      </c>
      <c r="H22" s="14">
        <v>24</v>
      </c>
      <c r="I22" s="1">
        <f t="shared" si="2"/>
        <v>88.888888888888886</v>
      </c>
      <c r="J22" s="1">
        <v>1981</v>
      </c>
      <c r="K22" s="2">
        <v>52087.519999999997</v>
      </c>
      <c r="L22" s="2">
        <v>3927.9399999999996</v>
      </c>
      <c r="M22" s="2">
        <v>13910.85</v>
      </c>
      <c r="N22" s="2">
        <v>13570.3</v>
      </c>
      <c r="O22" s="2">
        <v>6149.5</v>
      </c>
      <c r="P22" s="2">
        <v>10040.73</v>
      </c>
      <c r="Q22" s="2">
        <v>24991.279999999999</v>
      </c>
      <c r="R22" s="2">
        <v>29362.9</v>
      </c>
      <c r="S22" s="2">
        <v>1467.1</v>
      </c>
      <c r="T22" s="2">
        <v>1112.74</v>
      </c>
      <c r="U22" s="2">
        <v>1216.8900000000001</v>
      </c>
      <c r="V22" s="2">
        <v>4096.87</v>
      </c>
      <c r="W22" s="2">
        <v>158.97999999999999</v>
      </c>
      <c r="X22" s="2">
        <v>2718.7799999999997</v>
      </c>
      <c r="Y22" s="2">
        <v>2296.69</v>
      </c>
      <c r="Z22" s="2">
        <v>1191.27</v>
      </c>
      <c r="AA22" s="2">
        <v>26082.720000000001</v>
      </c>
      <c r="AB22" s="2">
        <v>1259.08</v>
      </c>
      <c r="AC22" s="2">
        <v>2217.1499999999996</v>
      </c>
      <c r="AD22" s="2">
        <v>243.14</v>
      </c>
      <c r="AE22" s="2">
        <v>465.12</v>
      </c>
      <c r="AF22" s="2">
        <v>826.16</v>
      </c>
      <c r="AG22" s="2">
        <v>450.79999999999995</v>
      </c>
      <c r="AH22" s="2">
        <v>0</v>
      </c>
      <c r="AI22" s="2">
        <v>0</v>
      </c>
      <c r="AJ22" s="2">
        <v>0</v>
      </c>
      <c r="AK22" s="2">
        <v>66.040000000000006</v>
      </c>
      <c r="AL22" s="2"/>
      <c r="AM22" s="2" t="s">
        <v>96</v>
      </c>
      <c r="AN22" s="2"/>
      <c r="AO22" s="2"/>
      <c r="AP22" s="2">
        <f t="shared" si="3"/>
        <v>5012.0199999999995</v>
      </c>
      <c r="AQ22" s="2">
        <f t="shared" si="4"/>
        <v>552.74900000000002</v>
      </c>
      <c r="AR22" s="2">
        <f t="shared" si="5"/>
        <v>3759.0149999999994</v>
      </c>
      <c r="AS22" s="2">
        <f t="shared" si="6"/>
        <v>414.56175000000002</v>
      </c>
      <c r="AT22" s="41">
        <f t="shared" si="9"/>
        <v>0.84439834024896265</v>
      </c>
      <c r="AU22" s="41">
        <f t="shared" si="10"/>
        <v>7.6565337418875563</v>
      </c>
      <c r="AV22" s="2">
        <f t="shared" si="11"/>
        <v>4232.1413692946053</v>
      </c>
      <c r="AW22" s="2">
        <f t="shared" si="7"/>
        <v>110264.43999999999</v>
      </c>
      <c r="AX22">
        <f t="shared" si="8"/>
        <v>22</v>
      </c>
      <c r="AY22" s="38">
        <v>0.6</v>
      </c>
      <c r="AZ22">
        <v>1</v>
      </c>
      <c r="BA22">
        <v>0.37</v>
      </c>
    </row>
    <row r="23" spans="1:53">
      <c r="A23">
        <v>68</v>
      </c>
      <c r="B23" s="2" t="s">
        <v>20</v>
      </c>
      <c r="C23" s="2" t="s">
        <v>18</v>
      </c>
      <c r="D23" s="2">
        <v>1309380.0627272727</v>
      </c>
      <c r="E23" s="2">
        <v>1259309.75</v>
      </c>
      <c r="F23" s="1">
        <f t="shared" si="12"/>
        <v>3.823970912080533</v>
      </c>
      <c r="G23" s="2">
        <f t="shared" si="1"/>
        <v>1312588.32</v>
      </c>
      <c r="H23" s="14">
        <v>27</v>
      </c>
      <c r="I23" s="1">
        <f t="shared" si="2"/>
        <v>100</v>
      </c>
      <c r="J23" s="1">
        <v>1994</v>
      </c>
      <c r="K23" s="2">
        <v>233366.30000000002</v>
      </c>
      <c r="L23" s="2">
        <v>130966.3</v>
      </c>
      <c r="M23" s="2">
        <v>223250.39</v>
      </c>
      <c r="N23" s="2">
        <v>612559.77</v>
      </c>
      <c r="O23" s="2">
        <v>318888.06</v>
      </c>
      <c r="P23" s="2">
        <v>1006126.5900000001</v>
      </c>
      <c r="Q23" s="2">
        <v>1579526.08</v>
      </c>
      <c r="R23" s="2">
        <v>1029839.99</v>
      </c>
      <c r="S23" s="2">
        <v>1598869.28</v>
      </c>
      <c r="T23" s="2">
        <v>1306961.3400000001</v>
      </c>
      <c r="U23" s="2">
        <v>1124663.29</v>
      </c>
      <c r="V23" s="2">
        <v>1438144.28</v>
      </c>
      <c r="W23" s="2">
        <v>1554187.29</v>
      </c>
      <c r="X23" s="2">
        <v>1643150.04</v>
      </c>
      <c r="Y23" s="2">
        <v>1458447.6099999999</v>
      </c>
      <c r="Z23" s="2">
        <v>1346890.63</v>
      </c>
      <c r="AA23" s="2">
        <v>1126457.46</v>
      </c>
      <c r="AB23" s="2">
        <v>1205518.17</v>
      </c>
      <c r="AC23" s="2">
        <v>1428354.48</v>
      </c>
      <c r="AD23" s="2">
        <v>1097283.43</v>
      </c>
      <c r="AE23" s="2">
        <v>1387756.2</v>
      </c>
      <c r="AF23" s="2">
        <v>1055372.95</v>
      </c>
      <c r="AG23" s="2">
        <v>1382248.82</v>
      </c>
      <c r="AH23" s="2">
        <v>1281406.3500000001</v>
      </c>
      <c r="AI23" s="2">
        <v>1268379.27</v>
      </c>
      <c r="AJ23" s="2">
        <v>1168562.53</v>
      </c>
      <c r="AK23" s="2">
        <v>1318215.3</v>
      </c>
      <c r="AL23" s="2"/>
      <c r="AM23" s="2" t="s">
        <v>20</v>
      </c>
      <c r="AN23" s="2">
        <v>1238000</v>
      </c>
      <c r="AO23" s="2">
        <v>1217000</v>
      </c>
      <c r="AP23" s="2">
        <f t="shared" si="3"/>
        <v>1309380.0627272727</v>
      </c>
      <c r="AQ23" s="2">
        <f t="shared" si="4"/>
        <v>1259309.75</v>
      </c>
      <c r="AR23" s="2">
        <f t="shared" si="5"/>
        <v>982035.04704545462</v>
      </c>
      <c r="AS23" s="2">
        <f t="shared" si="6"/>
        <v>944482.3125</v>
      </c>
      <c r="AT23" s="41">
        <f t="shared" si="9"/>
        <v>0.67248908296943244</v>
      </c>
      <c r="AU23" s="41">
        <f t="shared" si="10"/>
        <v>0.69922733278442539</v>
      </c>
      <c r="AV23" s="2">
        <f t="shared" si="11"/>
        <v>880543.79764192156</v>
      </c>
      <c r="AW23" s="2">
        <f t="shared" si="7"/>
        <v>28806361.379999999</v>
      </c>
      <c r="AX23">
        <f t="shared" si="8"/>
        <v>22</v>
      </c>
      <c r="AY23" s="38">
        <v>0.6</v>
      </c>
      <c r="AZ23">
        <v>1</v>
      </c>
      <c r="BA23">
        <v>0.14000000000000001</v>
      </c>
    </row>
    <row r="24" spans="1:53">
      <c r="A24">
        <v>26</v>
      </c>
      <c r="B24" s="2" t="s">
        <v>105</v>
      </c>
      <c r="C24" s="2" t="s">
        <v>18</v>
      </c>
      <c r="D24" s="2">
        <v>8660.3086363636376</v>
      </c>
      <c r="E24" s="2">
        <v>53.645000000000003</v>
      </c>
      <c r="F24" s="1">
        <f t="shared" si="12"/>
        <v>99.380564801411907</v>
      </c>
      <c r="G24" s="2">
        <f t="shared" si="1"/>
        <v>0.5</v>
      </c>
      <c r="H24" s="14">
        <v>16</v>
      </c>
      <c r="I24" s="1">
        <f t="shared" si="2"/>
        <v>59.25925925925926</v>
      </c>
      <c r="J24" s="1">
        <v>1987</v>
      </c>
      <c r="K24" s="2">
        <v>2995.41</v>
      </c>
      <c r="L24" s="2">
        <v>7561.73</v>
      </c>
      <c r="M24" s="2">
        <v>4062.31</v>
      </c>
      <c r="N24" s="2">
        <v>22828.560000000001</v>
      </c>
      <c r="O24" s="2">
        <v>543.91</v>
      </c>
      <c r="P24" s="2">
        <v>33494.31</v>
      </c>
      <c r="Q24" s="2">
        <v>76487.149999999994</v>
      </c>
      <c r="R24" s="2">
        <v>41650.770000000004</v>
      </c>
      <c r="S24" s="2">
        <v>34842.68</v>
      </c>
      <c r="T24" s="2">
        <v>3127</v>
      </c>
      <c r="U24" s="2">
        <v>0</v>
      </c>
      <c r="V24" s="2">
        <v>200.42</v>
      </c>
      <c r="W24" s="2">
        <v>17.010000000000002</v>
      </c>
      <c r="X24" s="2">
        <v>0</v>
      </c>
      <c r="Y24" s="2">
        <v>0</v>
      </c>
      <c r="Z24" s="2">
        <v>170</v>
      </c>
      <c r="AA24" s="2">
        <v>1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481</v>
      </c>
      <c r="AI24" s="2">
        <v>55.45</v>
      </c>
      <c r="AJ24" s="2">
        <v>0</v>
      </c>
      <c r="AK24" s="2">
        <v>0</v>
      </c>
      <c r="AL24" s="2"/>
      <c r="AM24" s="2" t="s">
        <v>105</v>
      </c>
      <c r="AN24" s="2"/>
      <c r="AO24" s="2"/>
      <c r="AP24" s="2">
        <f t="shared" si="3"/>
        <v>8660.3086363636376</v>
      </c>
      <c r="AQ24" s="2">
        <f t="shared" si="4"/>
        <v>53.645000000000003</v>
      </c>
      <c r="AR24" s="2">
        <f t="shared" si="5"/>
        <v>6495.2314772727277</v>
      </c>
      <c r="AS24" s="2">
        <f t="shared" si="6"/>
        <v>40.233750000000001</v>
      </c>
      <c r="AT24" s="41">
        <f t="shared" si="9"/>
        <v>0.61734693877551017</v>
      </c>
      <c r="AU24" s="41">
        <f t="shared" si="10"/>
        <v>99.662876792062718</v>
      </c>
      <c r="AV24" s="2">
        <f t="shared" si="11"/>
        <v>5346.4150255102049</v>
      </c>
      <c r="AW24" s="2">
        <f t="shared" si="7"/>
        <v>190526.79</v>
      </c>
      <c r="AX24">
        <f t="shared" si="8"/>
        <v>22</v>
      </c>
      <c r="AY24" s="38">
        <v>0.6</v>
      </c>
      <c r="AZ24">
        <v>1</v>
      </c>
      <c r="BA24">
        <v>0.11</v>
      </c>
    </row>
    <row r="25" spans="1:53">
      <c r="A25">
        <v>5</v>
      </c>
      <c r="B25" s="2" t="s">
        <v>101</v>
      </c>
      <c r="C25" s="2" t="s">
        <v>18</v>
      </c>
      <c r="D25" s="2">
        <v>227.16181818181815</v>
      </c>
      <c r="E25" s="2">
        <v>251.48800000000006</v>
      </c>
      <c r="F25" s="1">
        <f t="shared" si="12"/>
        <v>-10.708745867983618</v>
      </c>
      <c r="G25" s="2">
        <f t="shared" si="1"/>
        <v>5.65</v>
      </c>
      <c r="H25" s="14">
        <v>17</v>
      </c>
      <c r="I25" s="1">
        <f t="shared" si="2"/>
        <v>62.962962962962962</v>
      </c>
      <c r="J25" s="1">
        <v>1997</v>
      </c>
      <c r="K25" s="2">
        <v>794.35</v>
      </c>
      <c r="L25" s="2">
        <v>14.88</v>
      </c>
      <c r="M25" s="2">
        <v>35.979999999999997</v>
      </c>
      <c r="N25" s="2">
        <v>1.63</v>
      </c>
      <c r="O25" s="2">
        <v>1127.1099999999999</v>
      </c>
      <c r="P25" s="2">
        <v>78.260000000000005</v>
      </c>
      <c r="Q25" s="2">
        <v>9.65</v>
      </c>
      <c r="R25" s="2">
        <v>28.17</v>
      </c>
      <c r="S25" s="2">
        <v>0</v>
      </c>
      <c r="T25" s="2">
        <v>0</v>
      </c>
      <c r="U25" s="2">
        <v>0</v>
      </c>
      <c r="V25" s="2">
        <v>294.89999999999998</v>
      </c>
      <c r="W25" s="2">
        <v>0</v>
      </c>
      <c r="X25" s="2">
        <v>0</v>
      </c>
      <c r="Y25" s="2">
        <v>214.41</v>
      </c>
      <c r="Z25" s="2">
        <v>401.81</v>
      </c>
      <c r="AA25" s="2">
        <v>1455.48</v>
      </c>
      <c r="AB25" s="2">
        <v>0</v>
      </c>
      <c r="AC25" s="2">
        <v>0</v>
      </c>
      <c r="AD25" s="2">
        <v>0</v>
      </c>
      <c r="AE25" s="2">
        <v>317.7</v>
      </c>
      <c r="AF25" s="2">
        <v>741.12</v>
      </c>
      <c r="AG25" s="2">
        <v>1181.4000000000001</v>
      </c>
      <c r="AH25" s="2">
        <v>0</v>
      </c>
      <c r="AI25" s="2">
        <v>273.01</v>
      </c>
      <c r="AJ25" s="2">
        <v>0</v>
      </c>
      <c r="AK25" s="2">
        <v>1.65</v>
      </c>
      <c r="AL25" s="2"/>
      <c r="AM25" s="2" t="s">
        <v>101</v>
      </c>
      <c r="AN25" s="2"/>
      <c r="AO25" s="2"/>
      <c r="AP25" s="2">
        <f t="shared" si="3"/>
        <v>227.16181818181815</v>
      </c>
      <c r="AQ25" s="2">
        <f t="shared" si="4"/>
        <v>251.48800000000006</v>
      </c>
      <c r="AR25" s="2">
        <f t="shared" si="5"/>
        <v>170.37136363636361</v>
      </c>
      <c r="AS25" s="2">
        <f t="shared" si="6"/>
        <v>188.61600000000004</v>
      </c>
      <c r="AT25" s="41">
        <f t="shared" si="9"/>
        <v>0.82876712328767121</v>
      </c>
      <c r="AU25" s="41">
        <f t="shared" si="10"/>
        <v>0.74860131129653262</v>
      </c>
      <c r="AV25" s="2">
        <f t="shared" si="11"/>
        <v>188.26424657534244</v>
      </c>
      <c r="AW25" s="2">
        <f t="shared" si="7"/>
        <v>4997.5599999999995</v>
      </c>
      <c r="AX25">
        <f t="shared" si="8"/>
        <v>22</v>
      </c>
      <c r="AY25" s="38">
        <v>0.6</v>
      </c>
      <c r="AZ25">
        <v>1</v>
      </c>
      <c r="BA25">
        <v>0.33</v>
      </c>
    </row>
    <row r="26" spans="1:53">
      <c r="A26">
        <v>66</v>
      </c>
      <c r="B26" s="2" t="s">
        <v>23</v>
      </c>
      <c r="C26" s="2" t="s">
        <v>18</v>
      </c>
      <c r="D26" s="2">
        <v>796527.40500000003</v>
      </c>
      <c r="E26" s="2">
        <v>816793.22</v>
      </c>
      <c r="F26" s="1">
        <f t="shared" si="12"/>
        <v>-2.5442709030205863</v>
      </c>
      <c r="G26" s="2">
        <f t="shared" si="1"/>
        <v>777617.375</v>
      </c>
      <c r="H26" s="14">
        <v>27</v>
      </c>
      <c r="I26" s="1">
        <f t="shared" si="2"/>
        <v>100</v>
      </c>
      <c r="J26" s="1">
        <v>2007</v>
      </c>
      <c r="K26" s="2">
        <v>704474.97000000009</v>
      </c>
      <c r="L26" s="2">
        <v>199341.25999999998</v>
      </c>
      <c r="M26" s="2">
        <v>357177.73</v>
      </c>
      <c r="N26" s="2">
        <v>336074.44</v>
      </c>
      <c r="O26" s="2">
        <v>821644.22</v>
      </c>
      <c r="P26" s="2">
        <v>844813.33000000007</v>
      </c>
      <c r="Q26" s="2">
        <v>1007346.92</v>
      </c>
      <c r="R26" s="2">
        <v>896709.42999999993</v>
      </c>
      <c r="S26" s="2">
        <v>779494.3</v>
      </c>
      <c r="T26" s="2">
        <v>644379.36</v>
      </c>
      <c r="U26" s="2">
        <v>786215.42</v>
      </c>
      <c r="V26" s="2">
        <v>793548.14</v>
      </c>
      <c r="W26" s="2">
        <v>693806.96</v>
      </c>
      <c r="X26" s="2">
        <v>724382.56</v>
      </c>
      <c r="Y26" s="2">
        <v>676624.91999999993</v>
      </c>
      <c r="Z26" s="2">
        <v>732608.91999999993</v>
      </c>
      <c r="AA26" s="2">
        <v>775740.45</v>
      </c>
      <c r="AB26" s="2">
        <v>603157.92999999993</v>
      </c>
      <c r="AC26" s="2">
        <v>699269.56</v>
      </c>
      <c r="AD26" s="2">
        <v>938096.34000000008</v>
      </c>
      <c r="AE26" s="2">
        <v>769272.36</v>
      </c>
      <c r="AF26" s="2">
        <v>907311.15</v>
      </c>
      <c r="AG26" s="2">
        <v>1041708.9800000001</v>
      </c>
      <c r="AH26" s="2">
        <v>578745.38</v>
      </c>
      <c r="AI26" s="2">
        <v>740568.05</v>
      </c>
      <c r="AJ26" s="2">
        <v>817087.54</v>
      </c>
      <c r="AK26" s="2">
        <v>1072714.9100000001</v>
      </c>
      <c r="AL26" s="2"/>
      <c r="AM26" s="2" t="s">
        <v>23</v>
      </c>
      <c r="AN26" s="2"/>
      <c r="AO26" s="2"/>
      <c r="AP26" s="2">
        <f t="shared" si="3"/>
        <v>796527.40500000003</v>
      </c>
      <c r="AQ26" s="2">
        <f t="shared" si="4"/>
        <v>816793.22</v>
      </c>
      <c r="AR26" s="2">
        <f t="shared" si="5"/>
        <v>597395.55374999996</v>
      </c>
      <c r="AS26" s="2">
        <f t="shared" si="6"/>
        <v>612594.91500000004</v>
      </c>
      <c r="AT26" s="41">
        <f t="shared" si="9"/>
        <v>0.65596330275229364</v>
      </c>
      <c r="AU26" s="41">
        <f t="shared" si="10"/>
        <v>0.63968790940320719</v>
      </c>
      <c r="AV26" s="2">
        <f t="shared" si="11"/>
        <v>522492.74731651385</v>
      </c>
      <c r="AW26" s="2">
        <f t="shared" si="7"/>
        <v>17523602.91</v>
      </c>
      <c r="AX26">
        <f t="shared" si="8"/>
        <v>22</v>
      </c>
      <c r="AY26" s="38">
        <v>0.6</v>
      </c>
      <c r="AZ26">
        <v>1</v>
      </c>
      <c r="BA26">
        <v>0.13</v>
      </c>
    </row>
    <row r="27" spans="1:53">
      <c r="A27">
        <v>53</v>
      </c>
      <c r="B27" s="2" t="s">
        <v>44</v>
      </c>
      <c r="C27" s="2" t="s">
        <v>18</v>
      </c>
      <c r="D27" s="2">
        <v>123433.00090909093</v>
      </c>
      <c r="E27" s="2">
        <v>99520.232999999993</v>
      </c>
      <c r="F27" s="1">
        <f t="shared" si="12"/>
        <v>19.373075055270526</v>
      </c>
      <c r="G27" s="2">
        <f t="shared" si="1"/>
        <v>114945.815</v>
      </c>
      <c r="H27" s="14">
        <v>27</v>
      </c>
      <c r="I27" s="1">
        <f t="shared" si="2"/>
        <v>100</v>
      </c>
      <c r="J27" s="1">
        <v>1993</v>
      </c>
      <c r="K27" s="2">
        <v>81917.440000000002</v>
      </c>
      <c r="L27" s="2">
        <v>97346.31</v>
      </c>
      <c r="M27" s="2">
        <v>82975.399999999994</v>
      </c>
      <c r="N27" s="2">
        <v>87468.43</v>
      </c>
      <c r="O27" s="2">
        <v>104577.95</v>
      </c>
      <c r="P27" s="2">
        <v>79936.25</v>
      </c>
      <c r="Q27" s="2">
        <v>70269.960000000006</v>
      </c>
      <c r="R27" s="2">
        <v>69818.5</v>
      </c>
      <c r="S27" s="2">
        <v>85372.12</v>
      </c>
      <c r="T27" s="2">
        <v>115671.74</v>
      </c>
      <c r="U27" s="2">
        <v>159623.51</v>
      </c>
      <c r="V27" s="2">
        <v>170318.2</v>
      </c>
      <c r="W27" s="2">
        <v>241354.97</v>
      </c>
      <c r="X27" s="2">
        <v>189961.08</v>
      </c>
      <c r="Y27" s="2">
        <v>181907.69</v>
      </c>
      <c r="Z27" s="2">
        <v>163678.98000000001</v>
      </c>
      <c r="AA27" s="2">
        <v>192410.69</v>
      </c>
      <c r="AB27" s="2">
        <v>134725.29</v>
      </c>
      <c r="AC27" s="2">
        <v>74481.7</v>
      </c>
      <c r="AD27" s="2">
        <v>62473.87</v>
      </c>
      <c r="AE27" s="2">
        <v>64002.39</v>
      </c>
      <c r="AF27" s="2">
        <v>98338.23</v>
      </c>
      <c r="AG27" s="2">
        <v>81679.600000000006</v>
      </c>
      <c r="AH27" s="2">
        <v>149472.89000000001</v>
      </c>
      <c r="AI27" s="2">
        <v>114219.89</v>
      </c>
      <c r="AJ27" s="2">
        <v>82523.12</v>
      </c>
      <c r="AK27" s="2">
        <v>133285.35</v>
      </c>
      <c r="AL27" s="2"/>
      <c r="AM27" s="2" t="s">
        <v>44</v>
      </c>
      <c r="AN27" s="2"/>
      <c r="AO27" s="2"/>
      <c r="AP27" s="2">
        <f t="shared" si="3"/>
        <v>123433.00090909093</v>
      </c>
      <c r="AQ27" s="2">
        <f t="shared" si="4"/>
        <v>99520.232999999993</v>
      </c>
      <c r="AR27" s="2">
        <f t="shared" si="5"/>
        <v>92574.750681818201</v>
      </c>
      <c r="AS27" s="2">
        <f t="shared" si="6"/>
        <v>74640.174749999991</v>
      </c>
      <c r="AT27" s="41">
        <f t="shared" si="9"/>
        <v>0.7857142857142857</v>
      </c>
      <c r="AU27" s="41">
        <f t="shared" si="10"/>
        <v>0.97450608001346983</v>
      </c>
      <c r="AV27" s="2">
        <f t="shared" si="11"/>
        <v>96983.072142857156</v>
      </c>
      <c r="AW27" s="2">
        <f t="shared" si="7"/>
        <v>2715526.0200000005</v>
      </c>
      <c r="AX27">
        <f t="shared" si="8"/>
        <v>22</v>
      </c>
      <c r="AY27" s="38">
        <v>0.6</v>
      </c>
      <c r="AZ27">
        <v>1</v>
      </c>
      <c r="BA27">
        <v>0.25</v>
      </c>
    </row>
    <row r="28" spans="1:53">
      <c r="A28">
        <v>27</v>
      </c>
      <c r="B28" s="2" t="s">
        <v>66</v>
      </c>
      <c r="C28" s="2" t="s">
        <v>18</v>
      </c>
      <c r="D28" s="2">
        <v>10228.242272727271</v>
      </c>
      <c r="E28" s="2">
        <v>14991.737000000003</v>
      </c>
      <c r="F28" s="1">
        <f t="shared" si="12"/>
        <v>-46.571977865387296</v>
      </c>
      <c r="G28" s="2">
        <f t="shared" si="1"/>
        <v>9199.07</v>
      </c>
      <c r="H28" s="14">
        <v>27</v>
      </c>
      <c r="I28" s="1">
        <f t="shared" si="2"/>
        <v>100</v>
      </c>
      <c r="J28" s="1">
        <v>2003</v>
      </c>
      <c r="K28" s="2">
        <v>2300.4299999999998</v>
      </c>
      <c r="L28" s="2">
        <v>12833.97</v>
      </c>
      <c r="M28" s="2">
        <v>10286.36</v>
      </c>
      <c r="N28" s="2">
        <v>2015.31</v>
      </c>
      <c r="O28" s="2">
        <v>10884.38</v>
      </c>
      <c r="P28" s="2">
        <v>676.11</v>
      </c>
      <c r="Q28" s="2">
        <v>361.97</v>
      </c>
      <c r="R28" s="2">
        <v>520.51</v>
      </c>
      <c r="S28" s="2">
        <v>524.17999999999995</v>
      </c>
      <c r="T28" s="2">
        <v>912.28</v>
      </c>
      <c r="U28" s="2">
        <v>7494.36</v>
      </c>
      <c r="V28" s="2">
        <v>13489.81</v>
      </c>
      <c r="W28" s="2">
        <v>18663.77</v>
      </c>
      <c r="X28" s="2">
        <v>8828.33</v>
      </c>
      <c r="Y28" s="2">
        <v>4601.59</v>
      </c>
      <c r="Z28" s="2">
        <v>10834.51</v>
      </c>
      <c r="AA28" s="2">
        <v>8196.5400000000009</v>
      </c>
      <c r="AB28" s="2">
        <v>12010.810000000001</v>
      </c>
      <c r="AC28" s="2">
        <v>7779.27</v>
      </c>
      <c r="AD28" s="2">
        <v>4704.8600000000006</v>
      </c>
      <c r="AE28" s="2">
        <v>9569.81</v>
      </c>
      <c r="AF28" s="2">
        <v>14923.93</v>
      </c>
      <c r="AG28" s="2">
        <v>26813.040000000001</v>
      </c>
      <c r="AH28" s="2">
        <v>14996.94</v>
      </c>
      <c r="AI28" s="2">
        <v>23715.800000000003</v>
      </c>
      <c r="AJ28" s="2">
        <v>19836.59</v>
      </c>
      <c r="AK28" s="2">
        <v>15566.32</v>
      </c>
      <c r="AL28" s="2"/>
      <c r="AM28" s="2" t="s">
        <v>66</v>
      </c>
      <c r="AN28" s="2"/>
      <c r="AO28" s="2"/>
      <c r="AP28" s="2">
        <f t="shared" si="3"/>
        <v>10228.242272727271</v>
      </c>
      <c r="AQ28" s="2">
        <f t="shared" si="4"/>
        <v>14991.737000000003</v>
      </c>
      <c r="AR28" s="2">
        <f t="shared" si="5"/>
        <v>7671.1817045454536</v>
      </c>
      <c r="AS28" s="2">
        <f t="shared" si="6"/>
        <v>11243.802750000003</v>
      </c>
      <c r="AT28" s="41">
        <f t="shared" si="9"/>
        <v>0.77134146341463417</v>
      </c>
      <c r="AU28" s="41">
        <f t="shared" si="10"/>
        <v>0.52625438685356318</v>
      </c>
      <c r="AV28" s="2">
        <f t="shared" si="11"/>
        <v>7889.4673628048777</v>
      </c>
      <c r="AW28" s="2">
        <f t="shared" si="7"/>
        <v>225021.33</v>
      </c>
      <c r="AX28">
        <f t="shared" si="8"/>
        <v>22</v>
      </c>
      <c r="AY28" s="38">
        <v>0.6</v>
      </c>
      <c r="AZ28">
        <v>1</v>
      </c>
      <c r="BA28">
        <v>0.23</v>
      </c>
    </row>
    <row r="29" spans="1:53">
      <c r="A29">
        <v>71</v>
      </c>
      <c r="B29" s="2" t="s">
        <v>17</v>
      </c>
      <c r="C29" s="2" t="s">
        <v>18</v>
      </c>
      <c r="D29" s="2">
        <v>1761293.2472727275</v>
      </c>
      <c r="E29" s="2">
        <v>1524441.9820000001</v>
      </c>
      <c r="F29" s="1">
        <f t="shared" si="12"/>
        <v>13.447576980124095</v>
      </c>
      <c r="G29" s="2">
        <f t="shared" si="1"/>
        <v>1644102.9950000001</v>
      </c>
      <c r="H29" s="14">
        <v>27</v>
      </c>
      <c r="I29" s="1">
        <f t="shared" si="2"/>
        <v>100</v>
      </c>
      <c r="J29" s="1">
        <v>1992</v>
      </c>
      <c r="K29" s="2">
        <v>1492981.53</v>
      </c>
      <c r="L29" s="2">
        <v>754960.09000000008</v>
      </c>
      <c r="M29" s="2">
        <v>326914.90000000002</v>
      </c>
      <c r="N29" s="2">
        <v>1689058.33</v>
      </c>
      <c r="O29" s="2">
        <v>1460457.27</v>
      </c>
      <c r="P29" s="2">
        <v>1686872.43</v>
      </c>
      <c r="Q29" s="2">
        <v>2850194.23</v>
      </c>
      <c r="R29" s="2">
        <v>1955919.7400000002</v>
      </c>
      <c r="S29" s="2">
        <v>1723007.15</v>
      </c>
      <c r="T29" s="2">
        <v>1086366.04</v>
      </c>
      <c r="U29" s="2">
        <v>1185098.54</v>
      </c>
      <c r="V29" s="2">
        <v>3161336.61</v>
      </c>
      <c r="W29" s="2">
        <v>1883517.3599999999</v>
      </c>
      <c r="X29" s="2">
        <v>2895318.13</v>
      </c>
      <c r="Y29" s="2">
        <v>1660273.1</v>
      </c>
      <c r="Z29" s="2">
        <v>1980549.89</v>
      </c>
      <c r="AA29" s="2">
        <v>1435578.4</v>
      </c>
      <c r="AB29" s="2">
        <v>1424880.0899999999</v>
      </c>
      <c r="AC29" s="2">
        <v>2252080.4000000004</v>
      </c>
      <c r="AD29" s="2">
        <v>1477689.3900000001</v>
      </c>
      <c r="AE29" s="2">
        <v>1449062.24</v>
      </c>
      <c r="AF29" s="2">
        <v>1627932.89</v>
      </c>
      <c r="AG29" s="2">
        <v>1664798.15</v>
      </c>
      <c r="AH29" s="2">
        <v>1503803.58</v>
      </c>
      <c r="AI29" s="2">
        <v>1243244.56</v>
      </c>
      <c r="AJ29" s="2">
        <v>1115453.82</v>
      </c>
      <c r="AK29" s="2">
        <v>1485474.7</v>
      </c>
      <c r="AL29" s="2"/>
      <c r="AM29" s="2" t="s">
        <v>17</v>
      </c>
      <c r="AN29" s="2">
        <v>2005000</v>
      </c>
      <c r="AO29" s="2">
        <v>1968000</v>
      </c>
      <c r="AP29" s="2">
        <f t="shared" si="3"/>
        <v>1761293.2472727275</v>
      </c>
      <c r="AQ29" s="2">
        <f t="shared" si="4"/>
        <v>1524441.9820000001</v>
      </c>
      <c r="AR29" s="2">
        <f t="shared" si="5"/>
        <v>1320969.9354545455</v>
      </c>
      <c r="AS29" s="2">
        <f t="shared" si="6"/>
        <v>1143331.4865000001</v>
      </c>
      <c r="AT29" s="41">
        <f t="shared" si="9"/>
        <v>0.7857142857142857</v>
      </c>
      <c r="AU29" s="41">
        <f t="shared" si="10"/>
        <v>0.90779005173991978</v>
      </c>
      <c r="AV29" s="2">
        <f t="shared" si="11"/>
        <v>1383873.2657142859</v>
      </c>
      <c r="AW29" s="2">
        <f t="shared" si="7"/>
        <v>38748451.440000005</v>
      </c>
      <c r="AX29">
        <f t="shared" si="8"/>
        <v>22</v>
      </c>
      <c r="AY29" s="38">
        <v>0.6</v>
      </c>
      <c r="AZ29">
        <v>1</v>
      </c>
      <c r="BA29">
        <v>0.25</v>
      </c>
    </row>
    <row r="30" spans="1:53">
      <c r="A30">
        <v>47</v>
      </c>
      <c r="B30" s="2" t="s">
        <v>53</v>
      </c>
      <c r="C30" s="2" t="s">
        <v>18</v>
      </c>
      <c r="D30" s="2">
        <v>70669.106363636354</v>
      </c>
      <c r="E30" s="2">
        <v>48785.804000000004</v>
      </c>
      <c r="F30" s="1">
        <f t="shared" si="12"/>
        <v>30.965868240972505</v>
      </c>
      <c r="G30" s="2">
        <f t="shared" si="1"/>
        <v>63846.025000000001</v>
      </c>
      <c r="H30" s="14">
        <v>27</v>
      </c>
      <c r="I30" s="1">
        <f t="shared" si="2"/>
        <v>100</v>
      </c>
      <c r="J30" s="1">
        <v>1993</v>
      </c>
      <c r="K30" s="2">
        <v>1789.97</v>
      </c>
      <c r="L30" s="2">
        <v>368.98</v>
      </c>
      <c r="M30" s="2">
        <v>863.19</v>
      </c>
      <c r="N30" s="2">
        <v>1416.98</v>
      </c>
      <c r="O30" s="2">
        <v>3162.26</v>
      </c>
      <c r="P30" s="2">
        <v>57373.38</v>
      </c>
      <c r="Q30" s="2">
        <v>74410.84</v>
      </c>
      <c r="R30" s="2">
        <v>75791.19</v>
      </c>
      <c r="S30" s="2">
        <v>94259.63</v>
      </c>
      <c r="T30" s="2">
        <v>104753.63</v>
      </c>
      <c r="U30" s="2">
        <v>99036.81</v>
      </c>
      <c r="V30" s="2">
        <v>122109.59</v>
      </c>
      <c r="W30" s="2">
        <v>128611.5</v>
      </c>
      <c r="X30" s="2">
        <v>87469.43</v>
      </c>
      <c r="Y30" s="2">
        <v>88245.86</v>
      </c>
      <c r="Z30" s="2">
        <v>62801.64</v>
      </c>
      <c r="AA30" s="2">
        <v>71998.8</v>
      </c>
      <c r="AB30" s="2">
        <v>57943.28</v>
      </c>
      <c r="AC30" s="2">
        <v>64890.41</v>
      </c>
      <c r="AD30" s="2">
        <v>57306.95</v>
      </c>
      <c r="AE30" s="2">
        <v>44989.74</v>
      </c>
      <c r="AF30" s="2">
        <v>50728.62</v>
      </c>
      <c r="AG30" s="2">
        <v>54845.66</v>
      </c>
      <c r="AH30" s="2">
        <v>45103.93</v>
      </c>
      <c r="AI30" s="2">
        <v>34299.879999999997</v>
      </c>
      <c r="AJ30" s="2">
        <v>37658.46</v>
      </c>
      <c r="AK30" s="2">
        <v>40091.11</v>
      </c>
      <c r="AL30" s="2"/>
      <c r="AM30" s="2" t="s">
        <v>53</v>
      </c>
      <c r="AN30" s="2"/>
      <c r="AO30" s="2"/>
      <c r="AP30" s="2">
        <f t="shared" si="3"/>
        <v>70669.106363636354</v>
      </c>
      <c r="AQ30" s="2">
        <f t="shared" si="4"/>
        <v>48785.804000000004</v>
      </c>
      <c r="AR30" s="2">
        <f t="shared" si="5"/>
        <v>53001.829772727266</v>
      </c>
      <c r="AS30" s="2">
        <f t="shared" si="6"/>
        <v>36589.353000000003</v>
      </c>
      <c r="AT30" s="41">
        <f t="shared" si="9"/>
        <v>0.65596330275229364</v>
      </c>
      <c r="AU30" s="41">
        <f t="shared" si="10"/>
        <v>0.95020142361175464</v>
      </c>
      <c r="AV30" s="2">
        <f t="shared" si="11"/>
        <v>46356.340412844038</v>
      </c>
      <c r="AW30" s="2">
        <f t="shared" si="7"/>
        <v>1554720.3399999999</v>
      </c>
      <c r="AX30">
        <f t="shared" si="8"/>
        <v>22</v>
      </c>
      <c r="AY30" s="38">
        <v>0.6</v>
      </c>
      <c r="AZ30">
        <v>1</v>
      </c>
      <c r="BA30">
        <v>0.13</v>
      </c>
    </row>
    <row r="31" spans="1:53">
      <c r="A31">
        <v>45</v>
      </c>
      <c r="B31" s="2" t="s">
        <v>55</v>
      </c>
      <c r="C31" s="2" t="s">
        <v>18</v>
      </c>
      <c r="D31" s="2">
        <v>35044.774090909094</v>
      </c>
      <c r="E31" s="2">
        <v>33102.682000000001</v>
      </c>
      <c r="F31" s="1">
        <f t="shared" si="12"/>
        <v>5.5417452139116161</v>
      </c>
      <c r="G31" s="2">
        <f t="shared" si="1"/>
        <v>26884.565000000002</v>
      </c>
      <c r="H31" s="14">
        <v>27</v>
      </c>
      <c r="I31" s="1">
        <f t="shared" si="2"/>
        <v>100</v>
      </c>
      <c r="J31" s="1">
        <v>1986</v>
      </c>
      <c r="K31" s="2">
        <v>33915.009999999995</v>
      </c>
      <c r="L31" s="2">
        <v>58202.880000000005</v>
      </c>
      <c r="M31" s="2">
        <v>160589.35</v>
      </c>
      <c r="N31" s="2">
        <v>28241.040000000001</v>
      </c>
      <c r="O31" s="2">
        <v>41373.35</v>
      </c>
      <c r="P31" s="2">
        <v>197506.28</v>
      </c>
      <c r="Q31" s="2">
        <v>29775.620000000003</v>
      </c>
      <c r="R31" s="2">
        <v>18294.560000000001</v>
      </c>
      <c r="S31" s="2">
        <v>18609.84</v>
      </c>
      <c r="T31" s="2">
        <v>20823.64</v>
      </c>
      <c r="U31" s="2">
        <v>20300.5</v>
      </c>
      <c r="V31" s="2">
        <v>18950.150000000001</v>
      </c>
      <c r="W31" s="2">
        <v>36284.69</v>
      </c>
      <c r="X31" s="2">
        <v>27254.83</v>
      </c>
      <c r="Y31" s="2">
        <v>13207.36</v>
      </c>
      <c r="Z31" s="2">
        <v>21858.059999999998</v>
      </c>
      <c r="AA31" s="2">
        <v>17092.68</v>
      </c>
      <c r="AB31" s="2">
        <v>27988.980000000003</v>
      </c>
      <c r="AC31" s="2">
        <v>23878.5</v>
      </c>
      <c r="AD31" s="2">
        <v>23240.65</v>
      </c>
      <c r="AE31" s="2">
        <v>26514.3</v>
      </c>
      <c r="AF31" s="2">
        <v>28881.85</v>
      </c>
      <c r="AG31" s="2">
        <v>39642.31</v>
      </c>
      <c r="AH31" s="2">
        <v>50393.229999999996</v>
      </c>
      <c r="AI31" s="2">
        <v>45429.8</v>
      </c>
      <c r="AJ31" s="2">
        <v>28155.629999999997</v>
      </c>
      <c r="AK31" s="2">
        <v>36901.57</v>
      </c>
      <c r="AL31" s="2"/>
      <c r="AM31" s="2" t="s">
        <v>55</v>
      </c>
      <c r="AN31" s="2"/>
      <c r="AO31" s="2"/>
      <c r="AP31" s="2">
        <f t="shared" si="3"/>
        <v>35044.774090909094</v>
      </c>
      <c r="AQ31" s="2">
        <f t="shared" si="4"/>
        <v>33102.682000000001</v>
      </c>
      <c r="AR31" s="2">
        <f t="shared" si="5"/>
        <v>26283.58056818182</v>
      </c>
      <c r="AS31" s="2">
        <f t="shared" si="6"/>
        <v>24827.011500000001</v>
      </c>
      <c r="AT31" s="41">
        <f t="shared" si="9"/>
        <v>0.70119521912350602</v>
      </c>
      <c r="AU31" s="41">
        <f t="shared" si="10"/>
        <v>0.7423334474170028</v>
      </c>
      <c r="AV31" s="2">
        <f t="shared" si="11"/>
        <v>24573.228047808767</v>
      </c>
      <c r="AW31" s="2">
        <f t="shared" si="7"/>
        <v>770985.03</v>
      </c>
      <c r="AX31">
        <f t="shared" si="8"/>
        <v>22</v>
      </c>
      <c r="AY31" s="38">
        <v>0.6</v>
      </c>
      <c r="AZ31">
        <v>1</v>
      </c>
      <c r="BA31">
        <v>0.16</v>
      </c>
    </row>
    <row r="32" spans="1:53">
      <c r="A32">
        <v>48</v>
      </c>
      <c r="B32" s="2" t="s">
        <v>54</v>
      </c>
      <c r="C32" s="2" t="s">
        <v>18</v>
      </c>
      <c r="D32" s="2">
        <v>71431.590909090912</v>
      </c>
      <c r="E32" s="2">
        <v>53305.36299999999</v>
      </c>
      <c r="F32" s="1">
        <f t="shared" si="12"/>
        <v>25.375646374948712</v>
      </c>
      <c r="G32" s="2">
        <f t="shared" si="1"/>
        <v>68832.91</v>
      </c>
      <c r="H32" s="14">
        <v>27</v>
      </c>
      <c r="I32" s="1">
        <f t="shared" si="2"/>
        <v>100</v>
      </c>
      <c r="J32" s="1">
        <v>1988</v>
      </c>
      <c r="K32" s="2">
        <v>32642.53</v>
      </c>
      <c r="L32" s="2">
        <v>29057.66</v>
      </c>
      <c r="M32" s="2">
        <v>22532.41</v>
      </c>
      <c r="N32" s="2">
        <v>51392.22</v>
      </c>
      <c r="O32" s="2">
        <v>27390.79</v>
      </c>
      <c r="P32" s="2">
        <v>69400.01999999999</v>
      </c>
      <c r="Q32" s="2">
        <v>98967.799999999988</v>
      </c>
      <c r="R32" s="2">
        <v>182727.40000000002</v>
      </c>
      <c r="S32" s="2">
        <v>65308.06</v>
      </c>
      <c r="T32" s="2">
        <v>92206.33</v>
      </c>
      <c r="U32" s="2">
        <v>80585.19</v>
      </c>
      <c r="V32" s="2">
        <v>74840.91</v>
      </c>
      <c r="W32" s="2">
        <v>88855.25</v>
      </c>
      <c r="X32" s="2">
        <v>70327.06</v>
      </c>
      <c r="Y32" s="2">
        <v>75947.08</v>
      </c>
      <c r="Z32" s="2">
        <v>76910.16</v>
      </c>
      <c r="AA32" s="2">
        <v>62366.11</v>
      </c>
      <c r="AB32" s="2">
        <v>62169.61</v>
      </c>
      <c r="AC32" s="2">
        <v>68265.8</v>
      </c>
      <c r="AD32" s="2">
        <v>52060.35</v>
      </c>
      <c r="AE32" s="2">
        <v>72257.429999999993</v>
      </c>
      <c r="AF32" s="2">
        <v>65028.44</v>
      </c>
      <c r="AG32" s="2">
        <v>46107.229999999996</v>
      </c>
      <c r="AH32" s="2">
        <v>46785.479999999996</v>
      </c>
      <c r="AI32" s="2">
        <v>41015.369999999995</v>
      </c>
      <c r="AJ32" s="2">
        <v>39979.800000000003</v>
      </c>
      <c r="AK32" s="2">
        <v>39384.119999999995</v>
      </c>
      <c r="AL32" s="2"/>
      <c r="AM32" s="2" t="s">
        <v>54</v>
      </c>
      <c r="AN32" s="2"/>
      <c r="AO32" s="2"/>
      <c r="AP32" s="2">
        <f t="shared" si="3"/>
        <v>71431.590909090912</v>
      </c>
      <c r="AQ32" s="2">
        <f t="shared" si="4"/>
        <v>53305.36299999999</v>
      </c>
      <c r="AR32" s="2">
        <f t="shared" si="5"/>
        <v>53573.693181818184</v>
      </c>
      <c r="AS32" s="2">
        <f t="shared" si="6"/>
        <v>39979.022249999995</v>
      </c>
      <c r="AT32" s="41">
        <f t="shared" si="9"/>
        <v>0.67248908296943244</v>
      </c>
      <c r="AU32" s="41">
        <f t="shared" si="10"/>
        <v>0.90116570570023502</v>
      </c>
      <c r="AV32" s="2">
        <f t="shared" si="11"/>
        <v>48036.965065502191</v>
      </c>
      <c r="AW32" s="2">
        <f t="shared" si="7"/>
        <v>1571495</v>
      </c>
      <c r="AX32">
        <f t="shared" si="8"/>
        <v>22</v>
      </c>
      <c r="AY32" s="38">
        <v>0.6</v>
      </c>
      <c r="AZ32">
        <v>1</v>
      </c>
      <c r="BA32">
        <v>0.14000000000000001</v>
      </c>
    </row>
    <row r="33" spans="1:53">
      <c r="A33">
        <v>54</v>
      </c>
      <c r="B33" s="2" t="s">
        <v>46</v>
      </c>
      <c r="C33" s="2" t="s">
        <v>18</v>
      </c>
      <c r="D33" s="2">
        <v>129784.84318181817</v>
      </c>
      <c r="E33" s="2">
        <v>125809.81200000001</v>
      </c>
      <c r="F33" s="1">
        <f t="shared" si="12"/>
        <v>3.0627853641194953</v>
      </c>
      <c r="G33" s="2">
        <f t="shared" si="1"/>
        <v>118581.66</v>
      </c>
      <c r="H33" s="14">
        <v>27</v>
      </c>
      <c r="I33" s="1">
        <f t="shared" si="2"/>
        <v>100</v>
      </c>
      <c r="J33" s="1">
        <v>1989</v>
      </c>
      <c r="K33" s="2">
        <v>30187.129999999997</v>
      </c>
      <c r="L33" s="2">
        <v>139356.54999999999</v>
      </c>
      <c r="M33" s="2">
        <v>77703.12</v>
      </c>
      <c r="N33" s="2">
        <v>55751.920000000006</v>
      </c>
      <c r="O33" s="2">
        <v>68700.789999999994</v>
      </c>
      <c r="P33" s="2">
        <v>79336.12</v>
      </c>
      <c r="Q33" s="2">
        <v>202236.86</v>
      </c>
      <c r="R33" s="2">
        <v>159486.77000000002</v>
      </c>
      <c r="S33" s="2">
        <v>261028.48000000001</v>
      </c>
      <c r="T33" s="2">
        <v>120821.76999999999</v>
      </c>
      <c r="U33" s="2">
        <v>126018.5</v>
      </c>
      <c r="V33" s="2">
        <v>117502.15</v>
      </c>
      <c r="W33" s="2">
        <v>119661.17000000001</v>
      </c>
      <c r="X33" s="2">
        <v>114081.79000000001</v>
      </c>
      <c r="Y33" s="2">
        <v>88924.44</v>
      </c>
      <c r="Z33" s="2">
        <v>85373.51</v>
      </c>
      <c r="AA33" s="2">
        <v>122696.87</v>
      </c>
      <c r="AB33" s="2">
        <v>91638.77</v>
      </c>
      <c r="AC33" s="2">
        <v>115061.77</v>
      </c>
      <c r="AD33" s="2">
        <v>180305.9</v>
      </c>
      <c r="AE33" s="2">
        <v>174336.85</v>
      </c>
      <c r="AF33" s="2">
        <v>113949.52</v>
      </c>
      <c r="AG33" s="2">
        <v>155176.57</v>
      </c>
      <c r="AH33" s="2">
        <v>129155.26000000001</v>
      </c>
      <c r="AI33" s="2">
        <v>113778.98999999999</v>
      </c>
      <c r="AJ33" s="2">
        <v>80607.37</v>
      </c>
      <c r="AK33" s="2">
        <v>104087.12</v>
      </c>
      <c r="AL33" s="2"/>
      <c r="AM33" s="2" t="s">
        <v>46</v>
      </c>
      <c r="AN33" s="2"/>
      <c r="AO33" s="2"/>
      <c r="AP33" s="2">
        <f t="shared" si="3"/>
        <v>129784.84318181817</v>
      </c>
      <c r="AQ33" s="2">
        <f t="shared" si="4"/>
        <v>125809.81200000001</v>
      </c>
      <c r="AR33" s="2">
        <f t="shared" si="5"/>
        <v>97338.632386363635</v>
      </c>
      <c r="AS33" s="2">
        <f t="shared" si="6"/>
        <v>94357.358999999997</v>
      </c>
      <c r="AT33" s="41">
        <f t="shared" si="9"/>
        <v>0.70119521912350602</v>
      </c>
      <c r="AU33" s="41">
        <f t="shared" si="10"/>
        <v>0.72334987317034427</v>
      </c>
      <c r="AV33" s="2">
        <f t="shared" si="11"/>
        <v>91004.511553784861</v>
      </c>
      <c r="AW33" s="2">
        <f t="shared" si="7"/>
        <v>2855266.55</v>
      </c>
      <c r="AX33">
        <f t="shared" si="8"/>
        <v>22</v>
      </c>
      <c r="AY33" s="38">
        <v>0.6</v>
      </c>
      <c r="AZ33">
        <v>1</v>
      </c>
      <c r="BA33">
        <v>0.16</v>
      </c>
    </row>
    <row r="34" spans="1:53">
      <c r="A34">
        <v>21</v>
      </c>
      <c r="B34" s="2" t="s">
        <v>63</v>
      </c>
      <c r="C34" s="2" t="s">
        <v>18</v>
      </c>
      <c r="D34" s="2">
        <v>7204.7650000000021</v>
      </c>
      <c r="E34" s="2">
        <v>8720.3760000000002</v>
      </c>
      <c r="F34" s="1">
        <f t="shared" si="12"/>
        <v>-21.036230883311219</v>
      </c>
      <c r="G34" s="2">
        <f t="shared" si="1"/>
        <v>6405.0599999999995</v>
      </c>
      <c r="H34" s="14">
        <v>19</v>
      </c>
      <c r="I34" s="1">
        <f t="shared" si="2"/>
        <v>70.370370370370381</v>
      </c>
      <c r="J34" s="1">
        <v>2007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10.51</v>
      </c>
      <c r="R34" s="2">
        <v>66.91</v>
      </c>
      <c r="S34" s="2">
        <v>0</v>
      </c>
      <c r="T34" s="2">
        <v>0</v>
      </c>
      <c r="U34" s="2">
        <v>6505.71</v>
      </c>
      <c r="V34" s="2">
        <v>15961.18</v>
      </c>
      <c r="W34" s="2">
        <v>9396.9000000000015</v>
      </c>
      <c r="X34" s="2">
        <v>6483</v>
      </c>
      <c r="Y34" s="2">
        <v>6327.12</v>
      </c>
      <c r="Z34" s="2">
        <v>8172.97</v>
      </c>
      <c r="AA34" s="2">
        <v>18376.77</v>
      </c>
      <c r="AB34" s="2">
        <v>9694.2900000000009</v>
      </c>
      <c r="AC34" s="2">
        <v>12699.63</v>
      </c>
      <c r="AD34" s="2">
        <v>9455.27</v>
      </c>
      <c r="AE34" s="2">
        <v>4480.1099999999997</v>
      </c>
      <c r="AF34" s="2">
        <v>4305.55</v>
      </c>
      <c r="AG34" s="2">
        <v>6238.72</v>
      </c>
      <c r="AH34" s="2">
        <v>4099.18</v>
      </c>
      <c r="AI34" s="2">
        <v>10647.51</v>
      </c>
      <c r="AJ34" s="2">
        <v>6206.4</v>
      </c>
      <c r="AK34" s="2">
        <v>19377.099999999999</v>
      </c>
      <c r="AL34" s="2"/>
      <c r="AM34" s="2" t="s">
        <v>63</v>
      </c>
      <c r="AN34" s="2"/>
      <c r="AO34" s="2"/>
      <c r="AP34" s="2">
        <f t="shared" si="3"/>
        <v>7204.7650000000021</v>
      </c>
      <c r="AQ34" s="2">
        <f t="shared" si="4"/>
        <v>8720.3760000000002</v>
      </c>
      <c r="AR34" s="2">
        <f t="shared" si="5"/>
        <v>5403.5737500000014</v>
      </c>
      <c r="AS34" s="2">
        <f t="shared" si="6"/>
        <v>6540.2820000000002</v>
      </c>
      <c r="AT34" s="41">
        <f t="shared" si="9"/>
        <v>0.80964467005076135</v>
      </c>
      <c r="AU34" s="41">
        <f t="shared" si="10"/>
        <v>0.66892753032876973</v>
      </c>
      <c r="AV34" s="2">
        <f t="shared" si="11"/>
        <v>5833.2995812182753</v>
      </c>
      <c r="AW34" s="2">
        <f t="shared" si="7"/>
        <v>158504.83000000005</v>
      </c>
      <c r="AX34">
        <f t="shared" si="8"/>
        <v>22</v>
      </c>
      <c r="AY34" s="38">
        <v>0.6</v>
      </c>
      <c r="AZ34">
        <v>1</v>
      </c>
      <c r="BA34">
        <v>0.28999999999999998</v>
      </c>
    </row>
    <row r="35" spans="1:53">
      <c r="A35">
        <v>11</v>
      </c>
      <c r="B35" s="2" t="s">
        <v>97</v>
      </c>
      <c r="C35" s="2" t="s">
        <v>18</v>
      </c>
      <c r="D35" s="2">
        <v>795.09363636363673</v>
      </c>
      <c r="E35" s="2">
        <v>109.128</v>
      </c>
      <c r="F35" s="1">
        <f t="shared" si="12"/>
        <v>86.274824120200819</v>
      </c>
      <c r="G35" s="2">
        <f t="shared" si="1"/>
        <v>45.96</v>
      </c>
      <c r="H35" s="14">
        <v>24</v>
      </c>
      <c r="I35" s="1">
        <f t="shared" si="2"/>
        <v>88.888888888888886</v>
      </c>
      <c r="J35" s="1">
        <v>1984</v>
      </c>
      <c r="K35" s="2">
        <v>2326.0700000000002</v>
      </c>
      <c r="L35" s="2">
        <v>5820.27</v>
      </c>
      <c r="M35" s="2">
        <v>5062.21</v>
      </c>
      <c r="N35" s="2">
        <v>12635.35</v>
      </c>
      <c r="O35" s="2">
        <v>1066.3800000000001</v>
      </c>
      <c r="P35" s="2">
        <v>497.75</v>
      </c>
      <c r="Q35" s="2">
        <v>4727.54</v>
      </c>
      <c r="R35" s="2">
        <v>5688.1</v>
      </c>
      <c r="S35" s="2">
        <v>2343.11</v>
      </c>
      <c r="T35" s="2">
        <v>88.51</v>
      </c>
      <c r="U35" s="2">
        <v>2016.87</v>
      </c>
      <c r="V35" s="2">
        <v>0</v>
      </c>
      <c r="W35" s="2">
        <v>180.12</v>
      </c>
      <c r="X35" s="2">
        <v>783.99</v>
      </c>
      <c r="Y35" s="2">
        <v>2.0299999999999998</v>
      </c>
      <c r="Z35" s="2">
        <v>59.92</v>
      </c>
      <c r="AA35" s="2">
        <v>12.84</v>
      </c>
      <c r="AB35" s="2">
        <v>0</v>
      </c>
      <c r="AC35" s="2">
        <v>183.08</v>
      </c>
      <c r="AD35" s="2">
        <v>15.77</v>
      </c>
      <c r="AE35" s="2">
        <v>2.38</v>
      </c>
      <c r="AF35" s="2">
        <v>0</v>
      </c>
      <c r="AG35" s="2">
        <v>5</v>
      </c>
      <c r="AH35" s="2">
        <v>807.24</v>
      </c>
      <c r="AI35" s="2">
        <v>32</v>
      </c>
      <c r="AJ35" s="2">
        <v>16</v>
      </c>
      <c r="AK35" s="2">
        <v>29.81</v>
      </c>
      <c r="AL35" s="2"/>
      <c r="AM35" s="2" t="s">
        <v>97</v>
      </c>
      <c r="AN35" s="2"/>
      <c r="AO35" s="2"/>
      <c r="AP35" s="2">
        <f t="shared" si="3"/>
        <v>795.09363636363673</v>
      </c>
      <c r="AQ35" s="2">
        <f t="shared" si="4"/>
        <v>109.128</v>
      </c>
      <c r="AR35" s="2">
        <f t="shared" si="5"/>
        <v>596.32022727272761</v>
      </c>
      <c r="AS35" s="2">
        <f t="shared" si="6"/>
        <v>81.846000000000004</v>
      </c>
      <c r="AT35" s="41">
        <f t="shared" si="9"/>
        <v>0.93617021276595747</v>
      </c>
      <c r="AU35" s="41">
        <f t="shared" si="10"/>
        <v>6.8208248911682112</v>
      </c>
      <c r="AV35" s="2">
        <f t="shared" si="11"/>
        <v>744.3429787234046</v>
      </c>
      <c r="AW35" s="2">
        <f t="shared" si="7"/>
        <v>17492.060000000009</v>
      </c>
      <c r="AX35">
        <f t="shared" si="8"/>
        <v>22</v>
      </c>
      <c r="AY35" s="38">
        <v>0.6</v>
      </c>
      <c r="AZ35">
        <v>1</v>
      </c>
      <c r="BA35">
        <v>1</v>
      </c>
    </row>
    <row r="36" spans="1:53">
      <c r="A36">
        <v>8</v>
      </c>
      <c r="B36" s="2" t="s">
        <v>103</v>
      </c>
      <c r="C36" s="2" t="s">
        <v>18</v>
      </c>
      <c r="D36" s="2">
        <v>252.84954545454548</v>
      </c>
      <c r="E36" s="2">
        <v>412.11599999999999</v>
      </c>
      <c r="F36" s="1">
        <f t="shared" si="12"/>
        <v>-62.988626006482448</v>
      </c>
      <c r="G36" s="2">
        <f t="shared" ref="G36:G67" si="13">MEDIAN(P36:AK36)</f>
        <v>39.010000000000005</v>
      </c>
      <c r="H36" s="14">
        <v>24</v>
      </c>
      <c r="I36" s="1">
        <f t="shared" ref="I36:I67" si="14">100-(((27-H36)/27)*100)</f>
        <v>88.888888888888886</v>
      </c>
      <c r="J36" s="1">
        <v>1981</v>
      </c>
      <c r="K36" s="2">
        <v>5297.33</v>
      </c>
      <c r="L36" s="2">
        <v>2610.96</v>
      </c>
      <c r="M36" s="2">
        <v>196.98000000000002</v>
      </c>
      <c r="N36" s="2">
        <v>4719.3499999999995</v>
      </c>
      <c r="O36" s="2">
        <v>1487.1200000000001</v>
      </c>
      <c r="P36" s="2">
        <v>23.05</v>
      </c>
      <c r="Q36" s="2">
        <v>17.010000000000002</v>
      </c>
      <c r="R36" s="2">
        <v>44.97</v>
      </c>
      <c r="S36" s="2">
        <v>0</v>
      </c>
      <c r="T36" s="2">
        <v>5.97</v>
      </c>
      <c r="U36" s="2">
        <v>72.069999999999993</v>
      </c>
      <c r="V36" s="2">
        <v>723</v>
      </c>
      <c r="W36" s="2">
        <v>68.039999999999992</v>
      </c>
      <c r="X36" s="2">
        <v>121.76</v>
      </c>
      <c r="Y36" s="2">
        <v>40.020000000000003</v>
      </c>
      <c r="Z36" s="2">
        <v>211.20999999999998</v>
      </c>
      <c r="AA36" s="2">
        <v>114.43</v>
      </c>
      <c r="AB36" s="2">
        <v>38</v>
      </c>
      <c r="AC36" s="2">
        <v>3730.7300000000005</v>
      </c>
      <c r="AD36" s="2">
        <v>17</v>
      </c>
      <c r="AE36" s="2">
        <v>25</v>
      </c>
      <c r="AF36" s="2">
        <v>123.43</v>
      </c>
      <c r="AG36" s="2">
        <v>25</v>
      </c>
      <c r="AH36" s="2">
        <v>160</v>
      </c>
      <c r="AI36" s="2">
        <v>2</v>
      </c>
      <c r="AJ36" s="2">
        <v>0</v>
      </c>
      <c r="AK36" s="2">
        <v>0</v>
      </c>
      <c r="AL36" s="2"/>
      <c r="AM36" s="2" t="s">
        <v>103</v>
      </c>
      <c r="AN36" s="2"/>
      <c r="AO36" s="2"/>
      <c r="AP36" s="2">
        <f t="shared" ref="AP36:AP67" si="15">AVERAGE(P36:AK36)</f>
        <v>252.84954545454548</v>
      </c>
      <c r="AQ36" s="2">
        <f t="shared" ref="AQ36:AQ67" si="16">AVERAGE(AB36:AK36)</f>
        <v>412.11599999999999</v>
      </c>
      <c r="AR36" s="2">
        <f t="shared" ref="AR36:AR67" si="17">0.75*AP36</f>
        <v>189.63715909090911</v>
      </c>
      <c r="AS36" s="2">
        <f t="shared" ref="AS36:AS67" si="18">0.75*AQ36</f>
        <v>309.08699999999999</v>
      </c>
      <c r="AT36" s="41">
        <f t="shared" ref="AT36:AT67" si="19">AV36/AP36</f>
        <v>0.81481481481481477</v>
      </c>
      <c r="AU36" s="41">
        <f t="shared" si="10"/>
        <v>0.4999212735141455</v>
      </c>
      <c r="AV36" s="2">
        <f t="shared" si="11"/>
        <v>206.02555555555557</v>
      </c>
      <c r="AW36" s="2">
        <f t="shared" ref="AW36:AW67" si="20">SUM(P36:AK36)</f>
        <v>5562.6900000000005</v>
      </c>
      <c r="AX36">
        <f t="shared" ref="AX36:AX67" si="21">COUNT(P36:AK36)</f>
        <v>22</v>
      </c>
      <c r="AY36" s="38">
        <v>0.6</v>
      </c>
      <c r="AZ36">
        <v>1</v>
      </c>
      <c r="BA36">
        <v>0.3</v>
      </c>
    </row>
    <row r="37" spans="1:53">
      <c r="A37">
        <v>35</v>
      </c>
      <c r="B37" s="2" t="s">
        <v>58</v>
      </c>
      <c r="C37" s="2" t="s">
        <v>18</v>
      </c>
      <c r="D37" s="2">
        <v>24044.537727272724</v>
      </c>
      <c r="E37" s="2">
        <v>29272.017</v>
      </c>
      <c r="F37" s="1">
        <f t="shared" si="12"/>
        <v>-21.740818359747308</v>
      </c>
      <c r="G37" s="2">
        <f t="shared" si="13"/>
        <v>19591.3</v>
      </c>
      <c r="H37" s="14">
        <v>27</v>
      </c>
      <c r="I37" s="1">
        <f t="shared" si="14"/>
        <v>100</v>
      </c>
      <c r="J37" s="1">
        <v>1999</v>
      </c>
      <c r="K37" s="2">
        <v>21069.61</v>
      </c>
      <c r="L37" s="2">
        <v>29736.75</v>
      </c>
      <c r="M37" s="2">
        <v>25065.3</v>
      </c>
      <c r="N37" s="2">
        <v>39807.760000000002</v>
      </c>
      <c r="O37" s="2">
        <v>25155.97</v>
      </c>
      <c r="P37" s="2">
        <v>14513.1</v>
      </c>
      <c r="Q37" s="2">
        <v>12117.98</v>
      </c>
      <c r="R37" s="2">
        <v>27447.840000000004</v>
      </c>
      <c r="S37" s="2">
        <v>6441.73</v>
      </c>
      <c r="T37" s="2">
        <v>9889.92</v>
      </c>
      <c r="U37" s="2">
        <v>1029.6300000000001</v>
      </c>
      <c r="V37" s="2">
        <v>10268.11</v>
      </c>
      <c r="W37" s="2">
        <v>8405.49</v>
      </c>
      <c r="X37" s="2">
        <v>44136.56</v>
      </c>
      <c r="Y37" s="2">
        <v>40602.479999999996</v>
      </c>
      <c r="Z37" s="2">
        <v>45937.14</v>
      </c>
      <c r="AA37" s="2">
        <v>15469.68</v>
      </c>
      <c r="AB37" s="2">
        <v>42361.590000000004</v>
      </c>
      <c r="AC37" s="2">
        <v>62765.78</v>
      </c>
      <c r="AD37" s="2">
        <v>29200.92</v>
      </c>
      <c r="AE37" s="2">
        <v>18721.98</v>
      </c>
      <c r="AF37" s="2">
        <v>14040.34</v>
      </c>
      <c r="AG37" s="2">
        <v>16256.75</v>
      </c>
      <c r="AH37" s="2">
        <v>20460.62</v>
      </c>
      <c r="AI37" s="2">
        <v>34511.24</v>
      </c>
      <c r="AJ37" s="2">
        <v>27124.01</v>
      </c>
      <c r="AK37" s="2">
        <v>27276.94</v>
      </c>
      <c r="AL37" s="2"/>
      <c r="AM37" s="2" t="s">
        <v>58</v>
      </c>
      <c r="AN37" s="2"/>
      <c r="AO37" s="2"/>
      <c r="AP37" s="2">
        <f t="shared" si="15"/>
        <v>24044.537727272724</v>
      </c>
      <c r="AQ37" s="2">
        <f t="shared" si="16"/>
        <v>29272.017</v>
      </c>
      <c r="AR37" s="2">
        <f t="shared" si="17"/>
        <v>18033.403295454544</v>
      </c>
      <c r="AS37" s="2">
        <f t="shared" si="18"/>
        <v>21954.012750000002</v>
      </c>
      <c r="AT37" s="41">
        <f t="shared" si="19"/>
        <v>0.84439834024896265</v>
      </c>
      <c r="AU37" s="41">
        <f t="shared" si="10"/>
        <v>0.69360330546961124</v>
      </c>
      <c r="AV37" s="2">
        <f t="shared" si="11"/>
        <v>20303.167748962653</v>
      </c>
      <c r="AW37" s="2">
        <f t="shared" si="20"/>
        <v>528979.82999999996</v>
      </c>
      <c r="AX37">
        <f t="shared" si="21"/>
        <v>22</v>
      </c>
      <c r="AY37" s="38">
        <v>0.6</v>
      </c>
      <c r="AZ37">
        <v>1</v>
      </c>
      <c r="BA37">
        <v>0.37</v>
      </c>
    </row>
    <row r="38" spans="1:53">
      <c r="A38">
        <v>12</v>
      </c>
      <c r="B38" s="2" t="s">
        <v>78</v>
      </c>
      <c r="C38" s="2" t="s">
        <v>18</v>
      </c>
      <c r="D38" s="2">
        <v>2444.2545454545452</v>
      </c>
      <c r="E38" s="2">
        <v>1861.7849999999999</v>
      </c>
      <c r="F38" s="1">
        <f t="shared" si="12"/>
        <v>23.830150854694494</v>
      </c>
      <c r="G38" s="2">
        <f t="shared" si="13"/>
        <v>664</v>
      </c>
      <c r="H38" s="14">
        <v>18</v>
      </c>
      <c r="I38" s="1">
        <f t="shared" si="14"/>
        <v>66.666666666666671</v>
      </c>
      <c r="J38" s="1">
        <v>1987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8.82</v>
      </c>
      <c r="Q38" s="2">
        <v>30243.919999999998</v>
      </c>
      <c r="R38" s="2">
        <v>0</v>
      </c>
      <c r="S38" s="2">
        <v>0</v>
      </c>
      <c r="T38" s="2">
        <v>0</v>
      </c>
      <c r="U38" s="2">
        <v>224</v>
      </c>
      <c r="V38" s="2">
        <v>0</v>
      </c>
      <c r="W38" s="2">
        <v>284.02</v>
      </c>
      <c r="X38" s="2">
        <v>677</v>
      </c>
      <c r="Y38" s="2">
        <v>548</v>
      </c>
      <c r="Z38" s="2">
        <v>940.99</v>
      </c>
      <c r="AA38" s="2">
        <v>2229</v>
      </c>
      <c r="AB38" s="2">
        <v>504.02</v>
      </c>
      <c r="AC38" s="2">
        <v>2360</v>
      </c>
      <c r="AD38" s="2">
        <v>1457</v>
      </c>
      <c r="AE38" s="2">
        <v>2495</v>
      </c>
      <c r="AF38" s="2">
        <v>1932</v>
      </c>
      <c r="AG38" s="2">
        <v>1960</v>
      </c>
      <c r="AH38" s="2">
        <v>2863</v>
      </c>
      <c r="AI38" s="2">
        <v>651</v>
      </c>
      <c r="AJ38" s="2">
        <v>367</v>
      </c>
      <c r="AK38" s="2">
        <v>4028.83</v>
      </c>
      <c r="AL38" s="2"/>
      <c r="AM38" s="2" t="s">
        <v>78</v>
      </c>
      <c r="AN38" s="2"/>
      <c r="AO38" s="2"/>
      <c r="AP38" s="2">
        <f t="shared" si="15"/>
        <v>2444.2545454545452</v>
      </c>
      <c r="AQ38" s="2">
        <f t="shared" si="16"/>
        <v>1861.7849999999999</v>
      </c>
      <c r="AR38" s="2">
        <f t="shared" si="17"/>
        <v>1833.1909090909089</v>
      </c>
      <c r="AS38" s="2">
        <f t="shared" si="18"/>
        <v>1396.3387499999999</v>
      </c>
      <c r="AT38" s="41">
        <f t="shared" si="19"/>
        <v>0.67248908296943244</v>
      </c>
      <c r="AU38" s="41">
        <f t="shared" si="10"/>
        <v>0.88288094372690407</v>
      </c>
      <c r="AV38" s="2">
        <f t="shared" si="11"/>
        <v>1643.7344978165941</v>
      </c>
      <c r="AW38" s="2">
        <f t="shared" si="20"/>
        <v>53773.599999999999</v>
      </c>
      <c r="AX38">
        <f t="shared" si="21"/>
        <v>22</v>
      </c>
      <c r="AY38" s="38">
        <v>0.6</v>
      </c>
      <c r="AZ38">
        <v>1</v>
      </c>
      <c r="BA38">
        <v>0.14000000000000001</v>
      </c>
    </row>
    <row r="39" spans="1:53">
      <c r="A39">
        <v>62</v>
      </c>
      <c r="B39" s="2" t="s">
        <v>26</v>
      </c>
      <c r="C39" s="2" t="s">
        <v>18</v>
      </c>
      <c r="D39" s="2">
        <v>559710.75090909097</v>
      </c>
      <c r="E39" s="2">
        <v>489719.23</v>
      </c>
      <c r="F39" s="1">
        <f t="shared" si="12"/>
        <v>12.504944883658151</v>
      </c>
      <c r="G39" s="2">
        <f t="shared" si="13"/>
        <v>524659.58000000007</v>
      </c>
      <c r="H39" s="14">
        <v>27</v>
      </c>
      <c r="I39" s="1">
        <f t="shared" si="14"/>
        <v>100</v>
      </c>
      <c r="J39" s="1">
        <v>1989</v>
      </c>
      <c r="K39" s="2">
        <v>259307.33000000002</v>
      </c>
      <c r="L39" s="2">
        <v>264480.72000000003</v>
      </c>
      <c r="M39" s="2">
        <v>440214.06999999995</v>
      </c>
      <c r="N39" s="2">
        <v>311384.37</v>
      </c>
      <c r="O39" s="2">
        <v>190601.66</v>
      </c>
      <c r="P39" s="2">
        <v>574923.87</v>
      </c>
      <c r="Q39" s="2">
        <v>745595.06</v>
      </c>
      <c r="R39" s="2">
        <v>690056.59</v>
      </c>
      <c r="S39" s="2">
        <v>802967.73</v>
      </c>
      <c r="T39" s="2">
        <v>640485.16</v>
      </c>
      <c r="U39" s="2">
        <v>607709.19999999995</v>
      </c>
      <c r="V39" s="2">
        <v>698573.92</v>
      </c>
      <c r="W39" s="2">
        <v>715132.51</v>
      </c>
      <c r="X39" s="2">
        <v>549561.25</v>
      </c>
      <c r="Y39" s="2">
        <v>471864.96</v>
      </c>
      <c r="Z39" s="2">
        <v>444334.23</v>
      </c>
      <c r="AA39" s="2">
        <v>475239.74</v>
      </c>
      <c r="AB39" s="2">
        <v>488787.93</v>
      </c>
      <c r="AC39" s="2">
        <v>329874.20999999996</v>
      </c>
      <c r="AD39" s="2">
        <v>447056.52</v>
      </c>
      <c r="AE39" s="2">
        <v>421019.69</v>
      </c>
      <c r="AF39" s="2">
        <v>488338.35</v>
      </c>
      <c r="AG39" s="2">
        <v>489903.34</v>
      </c>
      <c r="AH39" s="2">
        <v>499757.91000000003</v>
      </c>
      <c r="AI39" s="2">
        <v>584301.05000000005</v>
      </c>
      <c r="AJ39" s="2">
        <v>496075.32999999996</v>
      </c>
      <c r="AK39" s="2">
        <v>652077.97</v>
      </c>
      <c r="AL39" s="2"/>
      <c r="AM39" s="2" t="s">
        <v>26</v>
      </c>
      <c r="AN39" s="2">
        <v>1516780</v>
      </c>
      <c r="AO39" s="2">
        <v>1155222</v>
      </c>
      <c r="AP39" s="2">
        <f t="shared" si="15"/>
        <v>559710.75090909097</v>
      </c>
      <c r="AQ39" s="2">
        <f t="shared" si="16"/>
        <v>489719.23</v>
      </c>
      <c r="AR39" s="2">
        <f t="shared" si="17"/>
        <v>419783.06318181823</v>
      </c>
      <c r="AS39" s="2">
        <f t="shared" si="18"/>
        <v>367289.42249999999</v>
      </c>
      <c r="AT39" s="41">
        <f t="shared" si="19"/>
        <v>0.61734693877551028</v>
      </c>
      <c r="AU39" s="41">
        <f t="shared" si="10"/>
        <v>0.7055792329687961</v>
      </c>
      <c r="AV39" s="2">
        <f t="shared" si="11"/>
        <v>345535.71867346944</v>
      </c>
      <c r="AW39" s="2">
        <f t="shared" si="20"/>
        <v>12313636.520000001</v>
      </c>
      <c r="AX39">
        <f t="shared" si="21"/>
        <v>22</v>
      </c>
      <c r="AY39" s="38">
        <v>0.6</v>
      </c>
      <c r="AZ39">
        <v>1</v>
      </c>
      <c r="BA39">
        <v>0.11</v>
      </c>
    </row>
    <row r="40" spans="1:53">
      <c r="A40">
        <v>37</v>
      </c>
      <c r="B40" s="2" t="s">
        <v>104</v>
      </c>
      <c r="C40" s="2" t="s">
        <v>18</v>
      </c>
      <c r="D40" s="2">
        <v>6756.1240909090911</v>
      </c>
      <c r="E40" s="2">
        <v>211.673</v>
      </c>
      <c r="F40" s="1">
        <f t="shared" si="12"/>
        <v>96.86694623793511</v>
      </c>
      <c r="G40" s="2">
        <f t="shared" si="13"/>
        <v>879.67000000000007</v>
      </c>
      <c r="H40" s="14">
        <v>23</v>
      </c>
      <c r="I40" s="1">
        <f t="shared" si="14"/>
        <v>85.18518518518519</v>
      </c>
      <c r="J40" s="1">
        <v>1983</v>
      </c>
      <c r="K40" s="2">
        <v>68500.67</v>
      </c>
      <c r="L40" s="2">
        <v>161149.59</v>
      </c>
      <c r="M40" s="2">
        <v>208646.80000000002</v>
      </c>
      <c r="N40" s="2">
        <v>77986.45</v>
      </c>
      <c r="O40" s="2">
        <v>101297.03</v>
      </c>
      <c r="P40" s="2">
        <v>38999.839999999997</v>
      </c>
      <c r="Q40" s="2">
        <v>8822.51</v>
      </c>
      <c r="R40" s="2">
        <v>24016.38</v>
      </c>
      <c r="S40" s="2">
        <v>16663.669999999998</v>
      </c>
      <c r="T40" s="2">
        <v>8891.6</v>
      </c>
      <c r="U40" s="2">
        <v>15244.99</v>
      </c>
      <c r="V40" s="2">
        <v>9647.8300000000017</v>
      </c>
      <c r="W40" s="2">
        <v>18034</v>
      </c>
      <c r="X40" s="2">
        <v>4237.1499999999996</v>
      </c>
      <c r="Y40" s="2">
        <v>43.58</v>
      </c>
      <c r="Z40" s="2">
        <v>1899.4299999999998</v>
      </c>
      <c r="AA40" s="2">
        <v>17.02</v>
      </c>
      <c r="AB40" s="2">
        <v>642.91999999999996</v>
      </c>
      <c r="AC40" s="2">
        <v>0</v>
      </c>
      <c r="AD40" s="2">
        <v>120.26</v>
      </c>
      <c r="AE40" s="2">
        <v>15.04</v>
      </c>
      <c r="AF40" s="2">
        <v>0</v>
      </c>
      <c r="AG40" s="2">
        <v>1116.42</v>
      </c>
      <c r="AH40" s="2">
        <v>160.36000000000001</v>
      </c>
      <c r="AI40" s="2">
        <v>61.73</v>
      </c>
      <c r="AJ40" s="2">
        <v>0</v>
      </c>
      <c r="AK40" s="2">
        <v>0</v>
      </c>
      <c r="AL40" s="2"/>
      <c r="AM40" s="2" t="s">
        <v>104</v>
      </c>
      <c r="AN40" s="2"/>
      <c r="AO40" s="2"/>
      <c r="AP40" s="2">
        <f t="shared" si="15"/>
        <v>6756.1240909090911</v>
      </c>
      <c r="AQ40" s="2">
        <f t="shared" si="16"/>
        <v>211.673</v>
      </c>
      <c r="AR40" s="2">
        <f t="shared" si="17"/>
        <v>5067.0930681818181</v>
      </c>
      <c r="AS40" s="2">
        <f t="shared" si="18"/>
        <v>158.75475</v>
      </c>
      <c r="AT40" s="41">
        <f t="shared" si="19"/>
        <v>0.72527472527472525</v>
      </c>
      <c r="AU40" s="41">
        <f t="shared" si="10"/>
        <v>23.149131178544472</v>
      </c>
      <c r="AV40" s="2">
        <f t="shared" si="11"/>
        <v>4900.0460439560438</v>
      </c>
      <c r="AW40" s="2">
        <f t="shared" si="20"/>
        <v>148634.73000000001</v>
      </c>
      <c r="AX40">
        <f t="shared" si="21"/>
        <v>22</v>
      </c>
      <c r="AY40" s="38">
        <v>0.6</v>
      </c>
      <c r="AZ40">
        <v>1</v>
      </c>
      <c r="BA40">
        <v>0.18</v>
      </c>
    </row>
    <row r="41" spans="1:53">
      <c r="A41">
        <v>17</v>
      </c>
      <c r="B41" s="2" t="s">
        <v>91</v>
      </c>
      <c r="C41" s="2" t="s">
        <v>18</v>
      </c>
      <c r="D41" s="2">
        <v>2849.1149999999998</v>
      </c>
      <c r="E41" s="2">
        <v>878.55800000000022</v>
      </c>
      <c r="F41" s="1">
        <f t="shared" si="12"/>
        <v>69.163828065908177</v>
      </c>
      <c r="G41" s="2">
        <f t="shared" si="13"/>
        <v>2396.98</v>
      </c>
      <c r="H41" s="14">
        <v>27</v>
      </c>
      <c r="I41" s="1">
        <f t="shared" si="14"/>
        <v>100</v>
      </c>
      <c r="J41" s="1">
        <v>1981</v>
      </c>
      <c r="K41" s="2">
        <v>12932.14</v>
      </c>
      <c r="L41" s="2">
        <v>8641.98</v>
      </c>
      <c r="M41" s="2">
        <v>3713.7</v>
      </c>
      <c r="N41" s="2">
        <v>3235.08</v>
      </c>
      <c r="O41" s="2">
        <v>3783.36</v>
      </c>
      <c r="P41" s="2">
        <v>5009.63</v>
      </c>
      <c r="Q41" s="2">
        <v>6362.96</v>
      </c>
      <c r="R41" s="2">
        <v>2724.5</v>
      </c>
      <c r="S41" s="2">
        <v>6728.23</v>
      </c>
      <c r="T41" s="2">
        <v>5112.04</v>
      </c>
      <c r="U41" s="2">
        <v>5004.32</v>
      </c>
      <c r="V41" s="2">
        <v>3009.68</v>
      </c>
      <c r="W41" s="2">
        <v>6010.91</v>
      </c>
      <c r="X41" s="2">
        <v>2462.63</v>
      </c>
      <c r="Y41" s="2">
        <v>5363.45</v>
      </c>
      <c r="Z41" s="2">
        <v>2331.33</v>
      </c>
      <c r="AA41" s="2">
        <v>3775.27</v>
      </c>
      <c r="AB41" s="2">
        <v>884.66</v>
      </c>
      <c r="AC41" s="2">
        <v>247.4</v>
      </c>
      <c r="AD41" s="2">
        <v>692.31</v>
      </c>
      <c r="AE41" s="2">
        <v>1635.58</v>
      </c>
      <c r="AF41" s="2">
        <v>1051.72</v>
      </c>
      <c r="AG41" s="2">
        <v>513.58000000000004</v>
      </c>
      <c r="AH41" s="2">
        <v>1093.52</v>
      </c>
      <c r="AI41" s="2">
        <v>1133.1400000000001</v>
      </c>
      <c r="AJ41" s="2">
        <v>1266.49</v>
      </c>
      <c r="AK41" s="2">
        <v>267.18</v>
      </c>
      <c r="AL41" s="2"/>
      <c r="AM41" s="2" t="s">
        <v>91</v>
      </c>
      <c r="AN41" s="2"/>
      <c r="AO41" s="2"/>
      <c r="AP41" s="2">
        <f t="shared" si="15"/>
        <v>2849.1149999999998</v>
      </c>
      <c r="AQ41" s="2">
        <f t="shared" si="16"/>
        <v>878.55800000000022</v>
      </c>
      <c r="AR41" s="2">
        <f t="shared" si="17"/>
        <v>2136.8362499999998</v>
      </c>
      <c r="AS41" s="2">
        <f t="shared" si="18"/>
        <v>658.91850000000022</v>
      </c>
      <c r="AT41" s="41">
        <f t="shared" si="19"/>
        <v>0.75490196078431371</v>
      </c>
      <c r="AU41" s="41">
        <f t="shared" si="10"/>
        <v>2.4481053043737568</v>
      </c>
      <c r="AV41" s="2">
        <f t="shared" si="11"/>
        <v>2150.8024999999998</v>
      </c>
      <c r="AW41" s="2">
        <f t="shared" si="20"/>
        <v>62680.53</v>
      </c>
      <c r="AX41">
        <f t="shared" si="21"/>
        <v>22</v>
      </c>
      <c r="AY41" s="38">
        <v>0.6</v>
      </c>
      <c r="AZ41">
        <v>1</v>
      </c>
      <c r="BA41">
        <v>0.21</v>
      </c>
    </row>
    <row r="42" spans="1:53">
      <c r="A42">
        <v>7</v>
      </c>
      <c r="B42" s="2" t="s">
        <v>89</v>
      </c>
      <c r="C42" s="2" t="s">
        <v>18</v>
      </c>
      <c r="D42" s="2">
        <v>736.14318181818192</v>
      </c>
      <c r="E42" s="2">
        <v>878.05799999999999</v>
      </c>
      <c r="F42" s="1">
        <f t="shared" si="12"/>
        <v>-19.278154262232814</v>
      </c>
      <c r="G42" s="2">
        <f t="shared" si="13"/>
        <v>618.11</v>
      </c>
      <c r="H42" s="14">
        <v>27</v>
      </c>
      <c r="I42" s="1">
        <f t="shared" si="14"/>
        <v>100</v>
      </c>
      <c r="J42" s="1">
        <v>2006</v>
      </c>
      <c r="K42" s="2">
        <v>1183.29</v>
      </c>
      <c r="L42" s="2">
        <v>707.67</v>
      </c>
      <c r="M42" s="2">
        <v>74.09</v>
      </c>
      <c r="N42" s="2">
        <v>266.12</v>
      </c>
      <c r="O42" s="2">
        <v>297.48</v>
      </c>
      <c r="P42" s="2">
        <v>686.99</v>
      </c>
      <c r="Q42" s="2">
        <v>601.1</v>
      </c>
      <c r="R42" s="2">
        <v>449.87</v>
      </c>
      <c r="S42" s="2">
        <v>1147.1199999999999</v>
      </c>
      <c r="T42" s="2">
        <v>635.71</v>
      </c>
      <c r="U42" s="2">
        <v>451.74</v>
      </c>
      <c r="V42" s="2">
        <v>795.83</v>
      </c>
      <c r="W42" s="2">
        <v>473.81</v>
      </c>
      <c r="X42" s="2">
        <v>522.79999999999995</v>
      </c>
      <c r="Y42" s="2">
        <v>731.31</v>
      </c>
      <c r="Z42" s="2">
        <v>372.88</v>
      </c>
      <c r="AA42" s="2">
        <v>545.41</v>
      </c>
      <c r="AB42" s="2">
        <v>282.05</v>
      </c>
      <c r="AC42" s="2">
        <v>703.86</v>
      </c>
      <c r="AD42" s="2">
        <v>376.46</v>
      </c>
      <c r="AE42" s="2">
        <v>635.12</v>
      </c>
      <c r="AF42" s="2">
        <v>182.67</v>
      </c>
      <c r="AG42" s="2">
        <v>301.83</v>
      </c>
      <c r="AH42" s="2">
        <v>1336.77</v>
      </c>
      <c r="AI42" s="2">
        <v>2086.0700000000002</v>
      </c>
      <c r="AJ42" s="2">
        <v>2110.65</v>
      </c>
      <c r="AK42" s="2">
        <v>765.1</v>
      </c>
      <c r="AL42" s="2"/>
      <c r="AM42" s="2" t="s">
        <v>89</v>
      </c>
      <c r="AN42" s="2"/>
      <c r="AO42" s="2"/>
      <c r="AP42" s="2">
        <f t="shared" si="15"/>
        <v>736.14318181818192</v>
      </c>
      <c r="AQ42" s="2">
        <f t="shared" si="16"/>
        <v>878.05799999999999</v>
      </c>
      <c r="AR42" s="2">
        <f t="shared" si="17"/>
        <v>552.10738636363646</v>
      </c>
      <c r="AS42" s="2">
        <f t="shared" si="18"/>
        <v>658.54349999999999</v>
      </c>
      <c r="AT42" s="41">
        <f t="shared" si="19"/>
        <v>0.86313868613138678</v>
      </c>
      <c r="AU42" s="41">
        <f t="shared" si="10"/>
        <v>0.72363517986183623</v>
      </c>
      <c r="AV42" s="2">
        <f t="shared" si="11"/>
        <v>635.39365875912415</v>
      </c>
      <c r="AW42" s="2">
        <f t="shared" si="20"/>
        <v>16195.150000000001</v>
      </c>
      <c r="AX42">
        <f t="shared" si="21"/>
        <v>22</v>
      </c>
      <c r="AY42" s="38">
        <v>0.6</v>
      </c>
      <c r="AZ42">
        <v>1</v>
      </c>
      <c r="BA42">
        <v>0.43</v>
      </c>
    </row>
    <row r="43" spans="1:53">
      <c r="A43">
        <v>4</v>
      </c>
      <c r="B43" s="2" t="s">
        <v>110</v>
      </c>
      <c r="C43" s="2" t="s">
        <v>18</v>
      </c>
      <c r="D43" s="2">
        <v>0.38090909090909092</v>
      </c>
      <c r="E43" s="2">
        <v>0.83800000000000008</v>
      </c>
      <c r="F43" s="1">
        <f t="shared" si="12"/>
        <v>-120.00000000000001</v>
      </c>
      <c r="G43" s="2">
        <f t="shared" si="13"/>
        <v>0</v>
      </c>
      <c r="H43" s="14">
        <v>1</v>
      </c>
      <c r="I43" s="1">
        <f t="shared" si="14"/>
        <v>3.7037037037037095</v>
      </c>
      <c r="J43" s="1">
        <f>MAX(K43:AK43)</f>
        <v>8.3800000000000008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8.3800000000000008</v>
      </c>
      <c r="AJ43" s="2">
        <v>0</v>
      </c>
      <c r="AK43" s="2">
        <v>0</v>
      </c>
      <c r="AL43" s="2"/>
      <c r="AM43" s="2" t="s">
        <v>110</v>
      </c>
      <c r="AN43" s="2"/>
      <c r="AO43" s="2"/>
      <c r="AP43" s="2">
        <f t="shared" si="15"/>
        <v>0.38090909090909092</v>
      </c>
      <c r="AQ43" s="2">
        <f t="shared" si="16"/>
        <v>0.83800000000000008</v>
      </c>
      <c r="AR43" s="2">
        <f t="shared" si="17"/>
        <v>0.2856818181818182</v>
      </c>
      <c r="AS43" s="2">
        <f t="shared" si="18"/>
        <v>0.62850000000000006</v>
      </c>
      <c r="AT43" s="41">
        <f t="shared" si="19"/>
        <v>0.71374045801526731</v>
      </c>
      <c r="AU43" s="41">
        <f t="shared" si="10"/>
        <v>0.32442748091603058</v>
      </c>
      <c r="AV43" s="2">
        <f t="shared" si="11"/>
        <v>0.27187022900763363</v>
      </c>
      <c r="AW43" s="2">
        <f t="shared" si="20"/>
        <v>8.3800000000000008</v>
      </c>
      <c r="AX43">
        <f t="shared" si="21"/>
        <v>22</v>
      </c>
      <c r="AY43" s="38">
        <v>0.6</v>
      </c>
      <c r="AZ43">
        <v>1</v>
      </c>
      <c r="BA43">
        <v>0.17</v>
      </c>
    </row>
    <row r="44" spans="1:53">
      <c r="A44">
        <v>19</v>
      </c>
      <c r="B44" s="2" t="s">
        <v>75</v>
      </c>
      <c r="C44" s="2" t="s">
        <v>18</v>
      </c>
      <c r="D44" s="2">
        <v>5022.0418181818177</v>
      </c>
      <c r="E44" s="2">
        <v>6135.1240000000007</v>
      </c>
      <c r="F44" s="1">
        <f t="shared" si="12"/>
        <v>-22.163936942706776</v>
      </c>
      <c r="G44" s="2">
        <f t="shared" si="13"/>
        <v>3422</v>
      </c>
      <c r="H44" s="14">
        <v>20</v>
      </c>
      <c r="I44" s="1">
        <f t="shared" si="14"/>
        <v>74.074074074074076</v>
      </c>
      <c r="J44" s="1">
        <v>1989</v>
      </c>
      <c r="K44" s="2">
        <v>0</v>
      </c>
      <c r="L44" s="2">
        <v>375.74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26848.77</v>
      </c>
      <c r="T44" s="2">
        <v>32</v>
      </c>
      <c r="U44" s="2">
        <v>140</v>
      </c>
      <c r="V44" s="2">
        <v>61.99</v>
      </c>
      <c r="W44" s="2">
        <v>2973.5</v>
      </c>
      <c r="X44" s="2">
        <v>317</v>
      </c>
      <c r="Y44" s="2">
        <v>1600</v>
      </c>
      <c r="Z44" s="2">
        <v>7247.42</v>
      </c>
      <c r="AA44" s="2">
        <v>9913</v>
      </c>
      <c r="AB44" s="2">
        <v>1946</v>
      </c>
      <c r="AC44" s="2">
        <v>7372.44</v>
      </c>
      <c r="AD44" s="2">
        <v>14279</v>
      </c>
      <c r="AE44" s="2">
        <v>6220</v>
      </c>
      <c r="AF44" s="2">
        <v>5058</v>
      </c>
      <c r="AG44" s="2">
        <v>4362</v>
      </c>
      <c r="AH44" s="2">
        <v>3749</v>
      </c>
      <c r="AI44" s="2">
        <v>8617.7999999999993</v>
      </c>
      <c r="AJ44" s="2">
        <v>3095</v>
      </c>
      <c r="AK44" s="2">
        <v>6652</v>
      </c>
      <c r="AL44" s="2"/>
      <c r="AM44" s="2" t="s">
        <v>75</v>
      </c>
      <c r="AN44" s="2"/>
      <c r="AO44" s="2"/>
      <c r="AP44" s="2">
        <f t="shared" si="15"/>
        <v>5022.0418181818177</v>
      </c>
      <c r="AQ44" s="2">
        <f t="shared" si="16"/>
        <v>6135.1240000000007</v>
      </c>
      <c r="AR44" s="2">
        <f t="shared" si="17"/>
        <v>3766.5313636363635</v>
      </c>
      <c r="AS44" s="2">
        <f t="shared" si="18"/>
        <v>4601.3430000000008</v>
      </c>
      <c r="AT44" s="41">
        <f t="shared" si="19"/>
        <v>0.59459459459459463</v>
      </c>
      <c r="AU44" s="41">
        <f t="shared" si="10"/>
        <v>0.48671859263462625</v>
      </c>
      <c r="AV44" s="2">
        <f t="shared" si="11"/>
        <v>2986.078918918919</v>
      </c>
      <c r="AW44" s="2">
        <f t="shared" si="20"/>
        <v>110484.92</v>
      </c>
      <c r="AX44">
        <f t="shared" si="21"/>
        <v>22</v>
      </c>
      <c r="AY44" s="38">
        <v>0.6</v>
      </c>
      <c r="AZ44">
        <v>1</v>
      </c>
      <c r="BA44">
        <v>0.1</v>
      </c>
    </row>
    <row r="45" spans="1:53">
      <c r="A45">
        <v>32</v>
      </c>
      <c r="B45" s="2" t="s">
        <v>77</v>
      </c>
      <c r="C45" s="2" t="s">
        <v>18</v>
      </c>
      <c r="D45" s="2">
        <v>8727.7186363636356</v>
      </c>
      <c r="E45" s="2">
        <v>7074.4229999999998</v>
      </c>
      <c r="F45" s="1">
        <f t="shared" si="12"/>
        <v>18.943044628813492</v>
      </c>
      <c r="G45" s="2">
        <f t="shared" si="13"/>
        <v>7976.42</v>
      </c>
      <c r="H45" s="14">
        <v>27</v>
      </c>
      <c r="I45" s="1">
        <f t="shared" si="14"/>
        <v>100</v>
      </c>
      <c r="J45" s="1">
        <v>1985</v>
      </c>
      <c r="K45" s="2">
        <v>6600.57</v>
      </c>
      <c r="L45" s="2">
        <v>41075.54</v>
      </c>
      <c r="M45" s="2">
        <v>9176.619999999999</v>
      </c>
      <c r="N45" s="2">
        <v>12494.41</v>
      </c>
      <c r="O45" s="2">
        <v>252933.08000000002</v>
      </c>
      <c r="P45" s="2">
        <v>4909.43</v>
      </c>
      <c r="Q45" s="2">
        <v>4112.99</v>
      </c>
      <c r="R45" s="2">
        <v>10195.14</v>
      </c>
      <c r="S45" s="2">
        <v>21173.379999999997</v>
      </c>
      <c r="T45" s="2">
        <v>10010.869999999999</v>
      </c>
      <c r="U45" s="2">
        <v>2864.48</v>
      </c>
      <c r="V45" s="2">
        <v>10796.869999999999</v>
      </c>
      <c r="W45" s="2">
        <v>12817.79</v>
      </c>
      <c r="X45" s="2">
        <v>6069.2300000000005</v>
      </c>
      <c r="Y45" s="2">
        <v>11991.67</v>
      </c>
      <c r="Z45" s="2">
        <v>10453.61</v>
      </c>
      <c r="AA45" s="2">
        <v>15870.12</v>
      </c>
      <c r="AB45" s="2">
        <v>14443.48</v>
      </c>
      <c r="AC45" s="2">
        <v>16445.89</v>
      </c>
      <c r="AD45" s="2">
        <v>8027.73</v>
      </c>
      <c r="AE45" s="2">
        <v>4597.95</v>
      </c>
      <c r="AF45" s="2">
        <v>7126.33</v>
      </c>
      <c r="AG45" s="2">
        <v>4591.6100000000006</v>
      </c>
      <c r="AH45" s="2">
        <v>7925.1100000000006</v>
      </c>
      <c r="AI45" s="2">
        <v>1231.18</v>
      </c>
      <c r="AJ45" s="2">
        <v>1265.9000000000001</v>
      </c>
      <c r="AK45" s="2">
        <v>5089.0499999999993</v>
      </c>
      <c r="AL45" s="2"/>
      <c r="AM45" s="2" t="s">
        <v>77</v>
      </c>
      <c r="AN45" s="2"/>
      <c r="AO45" s="2"/>
      <c r="AP45" s="2">
        <f t="shared" si="15"/>
        <v>8727.7186363636356</v>
      </c>
      <c r="AQ45" s="2">
        <f t="shared" si="16"/>
        <v>7074.4229999999998</v>
      </c>
      <c r="AR45" s="2">
        <f t="shared" si="17"/>
        <v>6545.7889772727267</v>
      </c>
      <c r="AS45" s="2">
        <f t="shared" si="18"/>
        <v>5305.8172500000001</v>
      </c>
      <c r="AT45" s="41">
        <f t="shared" si="19"/>
        <v>0.77876106194690253</v>
      </c>
      <c r="AU45" s="41">
        <f t="shared" si="10"/>
        <v>0.9607578503050096</v>
      </c>
      <c r="AV45" s="2">
        <f t="shared" si="11"/>
        <v>6796.8074336283171</v>
      </c>
      <c r="AW45" s="2">
        <f t="shared" si="20"/>
        <v>192009.80999999997</v>
      </c>
      <c r="AX45">
        <f t="shared" si="21"/>
        <v>22</v>
      </c>
      <c r="AY45" s="38">
        <v>0.6</v>
      </c>
      <c r="AZ45">
        <v>1</v>
      </c>
      <c r="BA45">
        <v>0.24</v>
      </c>
    </row>
    <row r="46" spans="1:53">
      <c r="A46">
        <v>61</v>
      </c>
      <c r="B46" s="2" t="s">
        <v>22</v>
      </c>
      <c r="C46" s="2" t="s">
        <v>18</v>
      </c>
      <c r="D46" s="2">
        <v>570108.37454545451</v>
      </c>
      <c r="E46" s="2">
        <v>707583.60100000002</v>
      </c>
      <c r="F46" s="1">
        <f t="shared" si="12"/>
        <v>-24.113875991411994</v>
      </c>
      <c r="G46" s="2">
        <f t="shared" si="13"/>
        <v>555776.96500000008</v>
      </c>
      <c r="H46" s="14">
        <v>27</v>
      </c>
      <c r="I46" s="1">
        <f t="shared" si="14"/>
        <v>100</v>
      </c>
      <c r="J46" s="1">
        <v>2007</v>
      </c>
      <c r="K46" s="2">
        <v>133686.66999999998</v>
      </c>
      <c r="L46" s="2">
        <v>129666.25</v>
      </c>
      <c r="M46" s="2">
        <v>67934.95</v>
      </c>
      <c r="N46" s="2">
        <v>97025.73000000001</v>
      </c>
      <c r="O46" s="2">
        <v>63356.25</v>
      </c>
      <c r="P46" s="2">
        <v>613570.51</v>
      </c>
      <c r="Q46" s="2">
        <v>557235.32000000007</v>
      </c>
      <c r="R46" s="2">
        <v>591986.4</v>
      </c>
      <c r="S46" s="2">
        <v>453145.36</v>
      </c>
      <c r="T46" s="2">
        <v>328662.51</v>
      </c>
      <c r="U46" s="2">
        <v>306287.09000000003</v>
      </c>
      <c r="V46" s="2">
        <v>309284.03000000003</v>
      </c>
      <c r="W46" s="2">
        <v>440435.8</v>
      </c>
      <c r="X46" s="2">
        <v>418373.92000000004</v>
      </c>
      <c r="Y46" s="2">
        <v>431048.24</v>
      </c>
      <c r="Z46" s="2">
        <v>470487.5</v>
      </c>
      <c r="AA46" s="2">
        <v>546031.55000000005</v>
      </c>
      <c r="AB46" s="2">
        <v>729261.59000000008</v>
      </c>
      <c r="AC46" s="2">
        <v>647568.74</v>
      </c>
      <c r="AD46" s="2">
        <v>577132.52</v>
      </c>
      <c r="AE46" s="2">
        <v>554318.61</v>
      </c>
      <c r="AF46" s="2">
        <v>652502.30000000005</v>
      </c>
      <c r="AG46" s="2">
        <v>522300.41000000003</v>
      </c>
      <c r="AH46" s="2">
        <v>756860.09</v>
      </c>
      <c r="AI46" s="2">
        <v>659378.21</v>
      </c>
      <c r="AJ46" s="2">
        <v>816164.92999999993</v>
      </c>
      <c r="AK46" s="2">
        <v>1160348.6100000001</v>
      </c>
      <c r="AL46" s="2"/>
      <c r="AM46" s="2" t="s">
        <v>22</v>
      </c>
      <c r="AN46" s="2"/>
      <c r="AO46" s="2"/>
      <c r="AP46" s="2">
        <f t="shared" si="15"/>
        <v>570108.37454545451</v>
      </c>
      <c r="AQ46" s="2">
        <f t="shared" si="16"/>
        <v>707583.60100000002</v>
      </c>
      <c r="AR46" s="2">
        <f t="shared" si="17"/>
        <v>427581.28090909088</v>
      </c>
      <c r="AS46" s="2">
        <f t="shared" si="18"/>
        <v>530687.70075000008</v>
      </c>
      <c r="AT46" s="41">
        <f t="shared" si="19"/>
        <v>0.67248908296943244</v>
      </c>
      <c r="AU46" s="41">
        <f t="shared" si="10"/>
        <v>0.54183231133315424</v>
      </c>
      <c r="AV46" s="2">
        <f t="shared" si="11"/>
        <v>383391.6579912664</v>
      </c>
      <c r="AW46" s="2">
        <f t="shared" si="20"/>
        <v>12542384.239999998</v>
      </c>
      <c r="AX46">
        <f t="shared" si="21"/>
        <v>22</v>
      </c>
      <c r="AY46" s="38">
        <v>0.6</v>
      </c>
      <c r="AZ46">
        <v>1</v>
      </c>
      <c r="BA46">
        <v>0.14000000000000001</v>
      </c>
    </row>
    <row r="47" spans="1:53">
      <c r="A47">
        <v>36</v>
      </c>
      <c r="B47" s="2" t="s">
        <v>43</v>
      </c>
      <c r="C47" s="2" t="s">
        <v>18</v>
      </c>
      <c r="D47" s="2">
        <v>32439.880454545459</v>
      </c>
      <c r="E47" s="2">
        <v>42436.705999999998</v>
      </c>
      <c r="F47" s="1">
        <f t="shared" si="12"/>
        <v>-30.816468511534818</v>
      </c>
      <c r="G47" s="2">
        <f t="shared" si="13"/>
        <v>25476.04</v>
      </c>
      <c r="H47" s="14">
        <v>27</v>
      </c>
      <c r="I47" s="1">
        <f t="shared" si="14"/>
        <v>100</v>
      </c>
      <c r="J47" s="1">
        <v>2007</v>
      </c>
      <c r="K47" s="2">
        <v>5083.18</v>
      </c>
      <c r="L47" s="2">
        <v>4118.62</v>
      </c>
      <c r="M47" s="2">
        <v>9499.98</v>
      </c>
      <c r="N47" s="2">
        <v>2825.75</v>
      </c>
      <c r="O47" s="2">
        <v>7881.1900000000005</v>
      </c>
      <c r="P47" s="2">
        <v>5501.92</v>
      </c>
      <c r="Q47" s="2">
        <v>13722.57</v>
      </c>
      <c r="R47" s="2">
        <v>9614.68</v>
      </c>
      <c r="S47" s="2">
        <v>12694.88</v>
      </c>
      <c r="T47" s="2">
        <v>32845.160000000003</v>
      </c>
      <c r="U47" s="2">
        <v>19180.61</v>
      </c>
      <c r="V47" s="2">
        <v>23196</v>
      </c>
      <c r="W47" s="2">
        <v>45032.83</v>
      </c>
      <c r="X47" s="2">
        <v>30269.27</v>
      </c>
      <c r="Y47" s="2">
        <v>37120.800000000003</v>
      </c>
      <c r="Z47" s="2">
        <v>30803.85</v>
      </c>
      <c r="AA47" s="2">
        <v>29327.74</v>
      </c>
      <c r="AB47" s="2">
        <v>27749.38</v>
      </c>
      <c r="AC47" s="2">
        <v>25828.69</v>
      </c>
      <c r="AD47" s="2">
        <v>24312.15</v>
      </c>
      <c r="AE47" s="2">
        <v>19074.400000000001</v>
      </c>
      <c r="AF47" s="2">
        <v>19520.78</v>
      </c>
      <c r="AG47" s="2">
        <v>25123.39</v>
      </c>
      <c r="AH47" s="2">
        <v>27723.95</v>
      </c>
      <c r="AI47" s="2">
        <v>15409.66</v>
      </c>
      <c r="AJ47" s="2">
        <v>92519.66</v>
      </c>
      <c r="AK47" s="2">
        <v>147105</v>
      </c>
      <c r="AL47" s="2"/>
      <c r="AM47" s="2" t="s">
        <v>43</v>
      </c>
      <c r="AN47" s="2"/>
      <c r="AO47" s="2"/>
      <c r="AP47" s="2">
        <f t="shared" si="15"/>
        <v>32439.880454545459</v>
      </c>
      <c r="AQ47" s="2">
        <f t="shared" si="16"/>
        <v>42436.705999999998</v>
      </c>
      <c r="AR47" s="2">
        <f t="shared" si="17"/>
        <v>24329.910340909093</v>
      </c>
      <c r="AS47" s="2">
        <f t="shared" si="18"/>
        <v>31827.529499999997</v>
      </c>
      <c r="AT47" s="41">
        <f t="shared" si="19"/>
        <v>0.72527472527472525</v>
      </c>
      <c r="AU47" s="41">
        <f t="shared" si="10"/>
        <v>0.55442157514806611</v>
      </c>
      <c r="AV47" s="2">
        <f t="shared" si="11"/>
        <v>23527.825384615386</v>
      </c>
      <c r="AW47" s="2">
        <f t="shared" si="20"/>
        <v>713677.37000000011</v>
      </c>
      <c r="AX47">
        <f t="shared" si="21"/>
        <v>22</v>
      </c>
      <c r="AY47" s="38">
        <v>0.6</v>
      </c>
      <c r="AZ47">
        <v>1</v>
      </c>
      <c r="BA47">
        <v>0.18</v>
      </c>
    </row>
    <row r="48" spans="1:53">
      <c r="A48">
        <v>59</v>
      </c>
      <c r="B48" s="2" t="s">
        <v>33</v>
      </c>
      <c r="C48" s="2" t="s">
        <v>18</v>
      </c>
      <c r="D48" s="2">
        <v>467746.55590909073</v>
      </c>
      <c r="E48" s="2">
        <v>183948.29300000001</v>
      </c>
      <c r="F48" s="1">
        <f t="shared" si="12"/>
        <v>60.673512038482777</v>
      </c>
      <c r="G48" s="2">
        <f t="shared" si="13"/>
        <v>458008.38</v>
      </c>
      <c r="H48" s="14">
        <v>27</v>
      </c>
      <c r="I48" s="1">
        <f t="shared" si="14"/>
        <v>100</v>
      </c>
      <c r="J48" s="1">
        <v>1988</v>
      </c>
      <c r="K48" s="2">
        <v>386961.07</v>
      </c>
      <c r="L48" s="2">
        <v>668915.94000000006</v>
      </c>
      <c r="M48" s="2">
        <v>328217.82</v>
      </c>
      <c r="N48" s="2">
        <v>513437.83999999997</v>
      </c>
      <c r="O48" s="2">
        <v>505762.93000000005</v>
      </c>
      <c r="P48" s="2">
        <v>924384.59</v>
      </c>
      <c r="Q48" s="2">
        <v>872558.99</v>
      </c>
      <c r="R48" s="2">
        <v>1013685.55</v>
      </c>
      <c r="S48" s="2">
        <v>972569.98</v>
      </c>
      <c r="T48" s="2">
        <v>937554.14</v>
      </c>
      <c r="U48" s="2">
        <v>756142.1</v>
      </c>
      <c r="V48" s="2">
        <v>525990.41999999993</v>
      </c>
      <c r="W48" s="2">
        <v>463455.9</v>
      </c>
      <c r="X48" s="2">
        <v>470146.03</v>
      </c>
      <c r="Y48" s="2">
        <v>501868.3</v>
      </c>
      <c r="Z48" s="2">
        <v>560024.43999999994</v>
      </c>
      <c r="AA48" s="2">
        <v>452560.86</v>
      </c>
      <c r="AB48" s="2">
        <v>379992.67000000004</v>
      </c>
      <c r="AC48" s="2">
        <v>183028.44</v>
      </c>
      <c r="AD48" s="2">
        <v>40427.17</v>
      </c>
      <c r="AE48" s="2">
        <v>137066.25</v>
      </c>
      <c r="AF48" s="2">
        <v>120578.09</v>
      </c>
      <c r="AG48" s="2">
        <v>153840.59</v>
      </c>
      <c r="AH48" s="2">
        <v>157978.13</v>
      </c>
      <c r="AI48" s="2">
        <v>137341.20000000001</v>
      </c>
      <c r="AJ48" s="2">
        <v>195025.19</v>
      </c>
      <c r="AK48" s="2">
        <v>334205.2</v>
      </c>
      <c r="AL48" s="2"/>
      <c r="AM48" s="2" t="s">
        <v>33</v>
      </c>
      <c r="AN48" s="2">
        <v>625699</v>
      </c>
      <c r="AO48" s="2">
        <v>608099</v>
      </c>
      <c r="AP48" s="2">
        <f t="shared" si="15"/>
        <v>467746.55590909073</v>
      </c>
      <c r="AQ48" s="2">
        <f t="shared" si="16"/>
        <v>183948.29300000001</v>
      </c>
      <c r="AR48" s="2">
        <f t="shared" si="17"/>
        <v>350809.91693181806</v>
      </c>
      <c r="AS48" s="2">
        <f t="shared" si="18"/>
        <v>137961.21974999999</v>
      </c>
      <c r="AT48" s="41">
        <f t="shared" si="19"/>
        <v>0.76744186046511642</v>
      </c>
      <c r="AU48" s="41">
        <f t="shared" si="10"/>
        <v>1.9514629966858306</v>
      </c>
      <c r="AV48" s="2">
        <f t="shared" si="11"/>
        <v>358968.28709302319</v>
      </c>
      <c r="AW48" s="2">
        <f t="shared" si="20"/>
        <v>10290424.229999997</v>
      </c>
      <c r="AX48">
        <f t="shared" si="21"/>
        <v>22</v>
      </c>
      <c r="AY48" s="38">
        <v>0.6</v>
      </c>
      <c r="AZ48">
        <v>1</v>
      </c>
      <c r="BA48">
        <v>0.22500000000000001</v>
      </c>
    </row>
    <row r="49" spans="1:53">
      <c r="A49">
        <v>60</v>
      </c>
      <c r="B49" s="2" t="s">
        <v>29</v>
      </c>
      <c r="C49" s="2" t="s">
        <v>18</v>
      </c>
      <c r="D49" s="2">
        <v>447728.72954545449</v>
      </c>
      <c r="E49" s="2">
        <v>475306.71000000008</v>
      </c>
      <c r="F49" s="1">
        <f t="shared" si="12"/>
        <v>-6.1595288920912994</v>
      </c>
      <c r="G49" s="2">
        <f t="shared" si="13"/>
        <v>411447.59499999997</v>
      </c>
      <c r="H49" s="14">
        <v>27</v>
      </c>
      <c r="I49" s="1">
        <f t="shared" si="14"/>
        <v>100</v>
      </c>
      <c r="J49" s="1">
        <v>1985</v>
      </c>
      <c r="K49" s="2">
        <v>499607.74</v>
      </c>
      <c r="L49" s="2">
        <v>256123.11</v>
      </c>
      <c r="M49" s="2">
        <v>273499.38</v>
      </c>
      <c r="N49" s="2">
        <v>535413.56999999995</v>
      </c>
      <c r="O49" s="2">
        <v>1467606.12</v>
      </c>
      <c r="P49" s="2">
        <v>392632.72</v>
      </c>
      <c r="Q49" s="2">
        <v>411834.88</v>
      </c>
      <c r="R49" s="2">
        <v>532047.38</v>
      </c>
      <c r="S49" s="2">
        <v>607938.67999999993</v>
      </c>
      <c r="T49" s="2">
        <v>403810.5</v>
      </c>
      <c r="U49" s="2">
        <v>351041.65</v>
      </c>
      <c r="V49" s="2">
        <v>748674.29</v>
      </c>
      <c r="W49" s="2">
        <v>411060.31</v>
      </c>
      <c r="X49" s="2">
        <v>392776.57</v>
      </c>
      <c r="Y49" s="2">
        <v>295977.88</v>
      </c>
      <c r="Z49" s="2">
        <v>296507.67000000004</v>
      </c>
      <c r="AA49" s="2">
        <v>252662.41999999998</v>
      </c>
      <c r="AB49" s="2">
        <v>232128.44</v>
      </c>
      <c r="AC49" s="2">
        <v>308213.56</v>
      </c>
      <c r="AD49" s="2">
        <v>655015.18999999994</v>
      </c>
      <c r="AE49" s="2">
        <v>620080.35</v>
      </c>
      <c r="AF49" s="2">
        <v>652172.75</v>
      </c>
      <c r="AG49" s="2">
        <v>462892.47000000003</v>
      </c>
      <c r="AH49" s="2">
        <v>545425.14</v>
      </c>
      <c r="AI49" s="2">
        <v>452101.67</v>
      </c>
      <c r="AJ49" s="2">
        <v>369746.17</v>
      </c>
      <c r="AK49" s="2">
        <v>455291.36</v>
      </c>
      <c r="AL49" s="2"/>
      <c r="AM49" s="2" t="s">
        <v>29</v>
      </c>
      <c r="AN49" s="2">
        <v>2341000</v>
      </c>
      <c r="AO49" s="2"/>
      <c r="AP49" s="2">
        <f t="shared" si="15"/>
        <v>447728.72954545449</v>
      </c>
      <c r="AQ49" s="2">
        <f t="shared" si="16"/>
        <v>475306.71000000008</v>
      </c>
      <c r="AR49" s="2">
        <f t="shared" si="17"/>
        <v>335796.54715909087</v>
      </c>
      <c r="AS49" s="2">
        <f t="shared" si="18"/>
        <v>356480.03250000009</v>
      </c>
      <c r="AT49" s="41">
        <f t="shared" si="19"/>
        <v>0.53358208955223885</v>
      </c>
      <c r="AU49" s="41">
        <f t="shared" si="10"/>
        <v>0.5026228875738632</v>
      </c>
      <c r="AV49" s="2">
        <f t="shared" si="11"/>
        <v>238900.03106343283</v>
      </c>
      <c r="AW49" s="2">
        <f t="shared" si="20"/>
        <v>9850032.0499999989</v>
      </c>
      <c r="AX49">
        <f t="shared" si="21"/>
        <v>22</v>
      </c>
      <c r="AY49" s="38">
        <v>0.6</v>
      </c>
      <c r="AZ49">
        <v>1</v>
      </c>
      <c r="BA49">
        <v>7.8E-2</v>
      </c>
    </row>
    <row r="50" spans="1:53">
      <c r="A50">
        <v>33</v>
      </c>
      <c r="B50" s="2" t="s">
        <v>52</v>
      </c>
      <c r="C50" s="2" t="s">
        <v>18</v>
      </c>
      <c r="D50" s="2">
        <v>23027.972727272732</v>
      </c>
      <c r="E50" s="2">
        <v>33753.618999999999</v>
      </c>
      <c r="F50" s="1">
        <f t="shared" si="12"/>
        <v>-46.576597947871271</v>
      </c>
      <c r="G50" s="2">
        <f t="shared" si="13"/>
        <v>28905.61</v>
      </c>
      <c r="H50" s="14">
        <v>27</v>
      </c>
      <c r="I50" s="1">
        <f t="shared" si="14"/>
        <v>100</v>
      </c>
      <c r="J50" s="1">
        <v>2007</v>
      </c>
      <c r="K50" s="2">
        <v>26423.7</v>
      </c>
      <c r="L50" s="2">
        <v>16872.38</v>
      </c>
      <c r="M50" s="2">
        <v>8002.9</v>
      </c>
      <c r="N50" s="2">
        <v>13077.7</v>
      </c>
      <c r="O50" s="2">
        <v>6322.17</v>
      </c>
      <c r="P50" s="2">
        <v>4986.21</v>
      </c>
      <c r="Q50" s="2">
        <v>7187.45</v>
      </c>
      <c r="R50" s="2">
        <v>6338</v>
      </c>
      <c r="S50" s="2">
        <v>2949.17</v>
      </c>
      <c r="T50" s="2">
        <v>8115.97</v>
      </c>
      <c r="U50" s="2">
        <v>3933.0099999999998</v>
      </c>
      <c r="V50" s="2">
        <v>12582.59</v>
      </c>
      <c r="W50" s="2">
        <v>30246.079999999998</v>
      </c>
      <c r="X50" s="2">
        <v>17326.79</v>
      </c>
      <c r="Y50" s="2">
        <v>16704.68</v>
      </c>
      <c r="Z50" s="2">
        <v>22633.94</v>
      </c>
      <c r="AA50" s="2">
        <v>36075.32</v>
      </c>
      <c r="AB50" s="2">
        <v>28056.7</v>
      </c>
      <c r="AC50" s="2">
        <v>33965.410000000003</v>
      </c>
      <c r="AD50" s="2">
        <v>32445.13</v>
      </c>
      <c r="AE50" s="2">
        <v>29896.71</v>
      </c>
      <c r="AF50" s="2">
        <v>29754.52</v>
      </c>
      <c r="AG50" s="2">
        <v>30703.18</v>
      </c>
      <c r="AH50" s="2">
        <v>35929.58</v>
      </c>
      <c r="AI50" s="2">
        <v>33049.630000000005</v>
      </c>
      <c r="AJ50" s="2">
        <v>38477.760000000002</v>
      </c>
      <c r="AK50" s="2">
        <v>45257.57</v>
      </c>
      <c r="AL50" s="2"/>
      <c r="AM50" s="2" t="s">
        <v>52</v>
      </c>
      <c r="AN50" s="2"/>
      <c r="AO50" s="2"/>
      <c r="AP50" s="2">
        <f t="shared" si="15"/>
        <v>23027.972727272732</v>
      </c>
      <c r="AQ50" s="2">
        <f t="shared" si="16"/>
        <v>33753.618999999999</v>
      </c>
      <c r="AR50" s="2">
        <f t="shared" si="17"/>
        <v>17270.979545454549</v>
      </c>
      <c r="AS50" s="2">
        <f t="shared" si="18"/>
        <v>25315.214249999997</v>
      </c>
      <c r="AT50" s="41">
        <f t="shared" si="19"/>
        <v>0.78571428571428559</v>
      </c>
      <c r="AU50" s="41">
        <f t="shared" si="10"/>
        <v>0.53604347263791607</v>
      </c>
      <c r="AV50" s="2">
        <f t="shared" si="11"/>
        <v>18093.407142857144</v>
      </c>
      <c r="AW50" s="2">
        <f t="shared" si="20"/>
        <v>506615.40000000008</v>
      </c>
      <c r="AX50">
        <f t="shared" si="21"/>
        <v>22</v>
      </c>
      <c r="AY50" s="38">
        <v>0.6</v>
      </c>
      <c r="AZ50">
        <v>1</v>
      </c>
      <c r="BA50">
        <v>0.25</v>
      </c>
    </row>
    <row r="51" spans="1:53">
      <c r="A51">
        <v>23</v>
      </c>
      <c r="B51" s="2" t="s">
        <v>83</v>
      </c>
      <c r="C51" s="2" t="s">
        <v>18</v>
      </c>
      <c r="D51" s="2">
        <v>5314.8777272727275</v>
      </c>
      <c r="E51" s="2">
        <v>1358.817</v>
      </c>
      <c r="F51" s="1">
        <f t="shared" si="12"/>
        <v>74.433710995318364</v>
      </c>
      <c r="G51" s="2">
        <f t="shared" si="13"/>
        <v>2556.6</v>
      </c>
      <c r="H51" s="14">
        <v>27</v>
      </c>
      <c r="I51" s="1">
        <f t="shared" si="14"/>
        <v>100</v>
      </c>
      <c r="J51" s="1">
        <v>1982</v>
      </c>
      <c r="K51" s="2">
        <v>1678.38</v>
      </c>
      <c r="L51" s="2">
        <v>43052.99</v>
      </c>
      <c r="M51" s="2">
        <v>5713.6</v>
      </c>
      <c r="N51" s="2">
        <v>8349.2900000000009</v>
      </c>
      <c r="O51" s="2">
        <v>3427.18</v>
      </c>
      <c r="P51" s="2">
        <v>4027.2200000000003</v>
      </c>
      <c r="Q51" s="2">
        <v>26522.43</v>
      </c>
      <c r="R51" s="2">
        <v>3500.81</v>
      </c>
      <c r="S51" s="2">
        <v>14745.41</v>
      </c>
      <c r="T51" s="2">
        <v>8254.17</v>
      </c>
      <c r="U51" s="2">
        <v>9397.06</v>
      </c>
      <c r="V51" s="2">
        <v>3295.6</v>
      </c>
      <c r="W51" s="2">
        <v>19779.099999999999</v>
      </c>
      <c r="X51" s="2">
        <v>8380.77</v>
      </c>
      <c r="Y51" s="2">
        <v>3197.27</v>
      </c>
      <c r="Z51" s="2">
        <v>171.27</v>
      </c>
      <c r="AA51" s="2">
        <v>2068.0299999999997</v>
      </c>
      <c r="AB51" s="2">
        <v>1060.71</v>
      </c>
      <c r="AC51" s="2">
        <v>2003.41</v>
      </c>
      <c r="AD51" s="2">
        <v>53.84</v>
      </c>
      <c r="AE51" s="2">
        <v>1005.1</v>
      </c>
      <c r="AF51" s="2">
        <v>1119.8399999999999</v>
      </c>
      <c r="AG51" s="2">
        <v>2067.23</v>
      </c>
      <c r="AH51" s="2">
        <v>1186.3799999999999</v>
      </c>
      <c r="AI51" s="2">
        <v>524.41000000000008</v>
      </c>
      <c r="AJ51" s="2">
        <v>1522.08</v>
      </c>
      <c r="AK51" s="2">
        <v>3045.17</v>
      </c>
      <c r="AL51" s="2"/>
      <c r="AM51" s="2" t="s">
        <v>83</v>
      </c>
      <c r="AN51" s="2"/>
      <c r="AO51" s="2"/>
      <c r="AP51" s="2">
        <f t="shared" si="15"/>
        <v>5314.8777272727275</v>
      </c>
      <c r="AQ51" s="2">
        <f t="shared" si="16"/>
        <v>1358.817</v>
      </c>
      <c r="AR51" s="2">
        <f t="shared" si="17"/>
        <v>3986.1582954545456</v>
      </c>
      <c r="AS51" s="2">
        <f t="shared" si="18"/>
        <v>1019.11275</v>
      </c>
      <c r="AT51" s="41">
        <f t="shared" si="19"/>
        <v>0.84439834024896254</v>
      </c>
      <c r="AU51" s="41">
        <f t="shared" si="10"/>
        <v>3.3027802357015474</v>
      </c>
      <c r="AV51" s="2">
        <f t="shared" si="11"/>
        <v>4487.8739315352695</v>
      </c>
      <c r="AW51" s="2">
        <f t="shared" si="20"/>
        <v>116927.31000000001</v>
      </c>
      <c r="AX51">
        <f t="shared" si="21"/>
        <v>22</v>
      </c>
      <c r="AY51" s="38">
        <v>0.6</v>
      </c>
      <c r="AZ51">
        <v>1</v>
      </c>
      <c r="BA51">
        <v>0.37</v>
      </c>
    </row>
    <row r="52" spans="1:53">
      <c r="A52">
        <v>40</v>
      </c>
      <c r="B52" s="2" t="s">
        <v>68</v>
      </c>
      <c r="C52" s="2" t="s">
        <v>18</v>
      </c>
      <c r="D52" s="2">
        <v>16682.415454545458</v>
      </c>
      <c r="E52" s="2">
        <v>13364.768</v>
      </c>
      <c r="F52" s="1">
        <f t="shared" si="12"/>
        <v>19.887092870843826</v>
      </c>
      <c r="G52" s="2">
        <f t="shared" si="13"/>
        <v>12049.535</v>
      </c>
      <c r="H52" s="14">
        <v>27</v>
      </c>
      <c r="I52" s="1">
        <f t="shared" si="14"/>
        <v>100</v>
      </c>
      <c r="J52" s="1">
        <v>1982</v>
      </c>
      <c r="K52" s="2">
        <v>50576.93</v>
      </c>
      <c r="L52" s="2">
        <v>230725.23</v>
      </c>
      <c r="M52" s="2">
        <v>135202.25999999998</v>
      </c>
      <c r="N52" s="2">
        <v>27877.59</v>
      </c>
      <c r="O52" s="2">
        <v>94490.01</v>
      </c>
      <c r="P52" s="2">
        <v>2334.52</v>
      </c>
      <c r="Q52" s="2">
        <v>33762.629999999997</v>
      </c>
      <c r="R52" s="2">
        <v>76484.009999999995</v>
      </c>
      <c r="S52" s="2">
        <v>46965.109999999993</v>
      </c>
      <c r="T52" s="2">
        <v>12545.64</v>
      </c>
      <c r="U52" s="2">
        <v>22828.91</v>
      </c>
      <c r="V52" s="2">
        <v>940.25</v>
      </c>
      <c r="W52" s="2">
        <v>12604.24</v>
      </c>
      <c r="X52" s="2">
        <v>8789.57</v>
      </c>
      <c r="Y52" s="2">
        <v>2336.64</v>
      </c>
      <c r="Z52" s="2">
        <v>6009.1500000000005</v>
      </c>
      <c r="AA52" s="2">
        <v>7764.79</v>
      </c>
      <c r="AB52" s="2">
        <v>22804.38</v>
      </c>
      <c r="AC52" s="2">
        <v>15623.3</v>
      </c>
      <c r="AD52" s="2">
        <v>11003.06</v>
      </c>
      <c r="AE52" s="2">
        <v>5906.65</v>
      </c>
      <c r="AF52" s="2">
        <v>14994.11</v>
      </c>
      <c r="AG52" s="2">
        <v>787.01</v>
      </c>
      <c r="AH52" s="2">
        <v>12600.43</v>
      </c>
      <c r="AI52" s="2">
        <v>36830.410000000003</v>
      </c>
      <c r="AJ52" s="2">
        <v>1544.9</v>
      </c>
      <c r="AK52" s="2">
        <v>11553.43</v>
      </c>
      <c r="AL52" s="2"/>
      <c r="AM52" s="2" t="s">
        <v>68</v>
      </c>
      <c r="AN52" s="2"/>
      <c r="AO52" s="2"/>
      <c r="AP52" s="2">
        <f t="shared" si="15"/>
        <v>16682.415454545458</v>
      </c>
      <c r="AQ52" s="2">
        <f t="shared" si="16"/>
        <v>13364.768</v>
      </c>
      <c r="AR52" s="2">
        <f t="shared" si="17"/>
        <v>12511.811590909094</v>
      </c>
      <c r="AS52" s="2">
        <f t="shared" si="18"/>
        <v>10023.576000000001</v>
      </c>
      <c r="AT52" s="41">
        <f t="shared" si="19"/>
        <v>0.7857142857142857</v>
      </c>
      <c r="AU52" s="41">
        <f t="shared" si="10"/>
        <v>0.98075867406431194</v>
      </c>
      <c r="AV52" s="2">
        <f t="shared" si="11"/>
        <v>13107.612142857146</v>
      </c>
      <c r="AW52" s="2">
        <f t="shared" si="20"/>
        <v>367013.14000000007</v>
      </c>
      <c r="AX52">
        <f t="shared" si="21"/>
        <v>22</v>
      </c>
      <c r="AY52" s="38">
        <v>0.6</v>
      </c>
      <c r="AZ52">
        <v>1</v>
      </c>
      <c r="BA52">
        <v>0.25</v>
      </c>
    </row>
    <row r="53" spans="1:53">
      <c r="A53">
        <v>22</v>
      </c>
      <c r="B53" s="2" t="s">
        <v>81</v>
      </c>
      <c r="C53" s="2" t="s">
        <v>18</v>
      </c>
      <c r="D53" s="2">
        <v>3958.4831818181829</v>
      </c>
      <c r="E53" s="2">
        <v>4085.4309999999996</v>
      </c>
      <c r="F53" s="1">
        <f t="shared" si="12"/>
        <v>-3.206981370159768</v>
      </c>
      <c r="G53" s="2">
        <f t="shared" si="13"/>
        <v>3588.3249999999998</v>
      </c>
      <c r="H53" s="14">
        <v>27</v>
      </c>
      <c r="I53" s="1">
        <f t="shared" si="14"/>
        <v>100</v>
      </c>
      <c r="J53" s="1">
        <v>1983</v>
      </c>
      <c r="K53" s="2">
        <v>4756.1099999999997</v>
      </c>
      <c r="L53" s="2">
        <v>10235.77</v>
      </c>
      <c r="M53" s="2">
        <v>47713.979999999996</v>
      </c>
      <c r="N53" s="2">
        <v>17245.43</v>
      </c>
      <c r="O53" s="2">
        <v>6678.35</v>
      </c>
      <c r="P53" s="2">
        <v>5940.95</v>
      </c>
      <c r="Q53" s="2">
        <v>6663.4</v>
      </c>
      <c r="R53" s="2">
        <v>2696.3199999999997</v>
      </c>
      <c r="S53" s="2">
        <v>2951.93</v>
      </c>
      <c r="T53" s="2">
        <v>2446.0700000000002</v>
      </c>
      <c r="U53" s="2">
        <v>5271.33</v>
      </c>
      <c r="V53" s="2">
        <v>1887.45</v>
      </c>
      <c r="W53" s="2">
        <v>2566.8900000000003</v>
      </c>
      <c r="X53" s="2">
        <v>2384.77</v>
      </c>
      <c r="Y53" s="2">
        <v>5862.69</v>
      </c>
      <c r="Z53" s="2">
        <v>3957.09</v>
      </c>
      <c r="AA53" s="2">
        <v>3603.4300000000003</v>
      </c>
      <c r="AB53" s="2">
        <v>5704.14</v>
      </c>
      <c r="AC53" s="2">
        <v>2198.1799999999998</v>
      </c>
      <c r="AD53" s="2">
        <v>1713.16</v>
      </c>
      <c r="AE53" s="2">
        <v>3871.04</v>
      </c>
      <c r="AF53" s="2">
        <v>4228.32</v>
      </c>
      <c r="AG53" s="2">
        <v>6884.46</v>
      </c>
      <c r="AH53" s="2">
        <v>2224.8200000000002</v>
      </c>
      <c r="AI53" s="2">
        <v>6976.41</v>
      </c>
      <c r="AJ53" s="2">
        <v>3480.56</v>
      </c>
      <c r="AK53" s="2">
        <v>3573.22</v>
      </c>
      <c r="AL53" s="2"/>
      <c r="AM53" s="2" t="s">
        <v>81</v>
      </c>
      <c r="AN53" s="2"/>
      <c r="AO53" s="2"/>
      <c r="AP53" s="2">
        <f t="shared" si="15"/>
        <v>3958.4831818181829</v>
      </c>
      <c r="AQ53" s="2">
        <f t="shared" si="16"/>
        <v>4085.4309999999996</v>
      </c>
      <c r="AR53" s="2">
        <f t="shared" si="17"/>
        <v>2968.8623863636371</v>
      </c>
      <c r="AS53" s="2">
        <f t="shared" si="18"/>
        <v>3064.0732499999995</v>
      </c>
      <c r="AT53" s="41">
        <f t="shared" si="19"/>
        <v>0.67248908296943233</v>
      </c>
      <c r="AU53" s="41">
        <f t="shared" si="10"/>
        <v>0.65159262875589641</v>
      </c>
      <c r="AV53" s="2">
        <f t="shared" si="11"/>
        <v>2662.0367248908306</v>
      </c>
      <c r="AW53" s="2">
        <f t="shared" si="20"/>
        <v>87086.630000000019</v>
      </c>
      <c r="AX53">
        <f t="shared" si="21"/>
        <v>22</v>
      </c>
      <c r="AY53" s="38">
        <v>0.6</v>
      </c>
      <c r="AZ53">
        <v>1</v>
      </c>
      <c r="BA53">
        <v>0.14000000000000001</v>
      </c>
    </row>
    <row r="54" spans="1:53" ht="14.25" customHeight="1">
      <c r="A54">
        <v>20</v>
      </c>
      <c r="B54" s="2" t="s">
        <v>86</v>
      </c>
      <c r="C54" s="2" t="s">
        <v>18</v>
      </c>
      <c r="D54" s="2">
        <v>3625.931818181818</v>
      </c>
      <c r="E54" s="2">
        <v>2874.5189999999993</v>
      </c>
      <c r="F54" s="1">
        <f t="shared" si="12"/>
        <v>20.723302473972222</v>
      </c>
      <c r="G54" s="2">
        <f t="shared" si="13"/>
        <v>2743.42</v>
      </c>
      <c r="H54" s="14">
        <v>27</v>
      </c>
      <c r="I54" s="1">
        <f t="shared" si="14"/>
        <v>100</v>
      </c>
      <c r="J54" s="1">
        <v>1983</v>
      </c>
      <c r="K54" s="2">
        <v>12340.17</v>
      </c>
      <c r="L54" s="2">
        <v>12696.43</v>
      </c>
      <c r="M54" s="2">
        <v>46335.08</v>
      </c>
      <c r="N54" s="2">
        <v>1862.63</v>
      </c>
      <c r="O54" s="2">
        <v>2197.7399999999998</v>
      </c>
      <c r="P54" s="2">
        <v>762.27</v>
      </c>
      <c r="Q54" s="2">
        <v>396.36</v>
      </c>
      <c r="R54" s="2">
        <v>1141.43</v>
      </c>
      <c r="S54" s="2">
        <v>218.87</v>
      </c>
      <c r="T54" s="2">
        <v>149.47</v>
      </c>
      <c r="U54" s="2">
        <v>1438.49</v>
      </c>
      <c r="V54" s="2">
        <v>5293.21</v>
      </c>
      <c r="W54" s="2">
        <v>7875.27</v>
      </c>
      <c r="X54" s="2">
        <v>10921.08</v>
      </c>
      <c r="Y54" s="2">
        <v>16270.81</v>
      </c>
      <c r="Z54" s="2">
        <v>3819.29</v>
      </c>
      <c r="AA54" s="2">
        <v>2738.76</v>
      </c>
      <c r="AB54" s="2">
        <v>2967.3999999999996</v>
      </c>
      <c r="AC54" s="2">
        <v>5047.3099999999995</v>
      </c>
      <c r="AD54" s="2">
        <v>3035.5299999999997</v>
      </c>
      <c r="AE54" s="2">
        <v>3709.82</v>
      </c>
      <c r="AF54" s="2">
        <v>1153.1199999999999</v>
      </c>
      <c r="AG54" s="2">
        <v>4205.1400000000003</v>
      </c>
      <c r="AH54" s="2">
        <v>2748.08</v>
      </c>
      <c r="AI54" s="2">
        <v>2551.62</v>
      </c>
      <c r="AJ54" s="2">
        <v>2175.92</v>
      </c>
      <c r="AK54" s="2">
        <v>1151.25</v>
      </c>
      <c r="AL54" s="2"/>
      <c r="AM54" s="2" t="s">
        <v>86</v>
      </c>
      <c r="AN54" s="2"/>
      <c r="AO54" s="2"/>
      <c r="AP54" s="2">
        <f t="shared" si="15"/>
        <v>3625.931818181818</v>
      </c>
      <c r="AQ54" s="2">
        <f t="shared" si="16"/>
        <v>2874.5189999999993</v>
      </c>
      <c r="AR54" s="2">
        <f t="shared" si="17"/>
        <v>2719.4488636363635</v>
      </c>
      <c r="AS54" s="2">
        <f t="shared" si="18"/>
        <v>2155.8892499999993</v>
      </c>
      <c r="AT54" s="41">
        <f t="shared" si="19"/>
        <v>0.70119521912350602</v>
      </c>
      <c r="AU54" s="41">
        <f t="shared" si="10"/>
        <v>0.88449095510479947</v>
      </c>
      <c r="AV54" s="2">
        <f t="shared" si="11"/>
        <v>2542.4860557768925</v>
      </c>
      <c r="AW54" s="2">
        <f t="shared" si="20"/>
        <v>79770.5</v>
      </c>
      <c r="AX54">
        <f t="shared" si="21"/>
        <v>22</v>
      </c>
      <c r="AY54" s="38">
        <v>0.6</v>
      </c>
      <c r="AZ54">
        <v>1</v>
      </c>
      <c r="BA54">
        <v>0.16</v>
      </c>
    </row>
    <row r="55" spans="1:53">
      <c r="A55">
        <v>46</v>
      </c>
      <c r="B55" s="2" t="s">
        <v>45</v>
      </c>
      <c r="C55" s="2" t="s">
        <v>18</v>
      </c>
      <c r="D55" s="2">
        <v>54058.996818181819</v>
      </c>
      <c r="E55" s="2">
        <v>92516.141999999993</v>
      </c>
      <c r="F55" s="1">
        <f t="shared" si="12"/>
        <v>-71.139213535837882</v>
      </c>
      <c r="G55" s="2">
        <f t="shared" si="13"/>
        <v>37488.47</v>
      </c>
      <c r="H55" s="14">
        <v>27</v>
      </c>
      <c r="I55" s="1">
        <f t="shared" si="14"/>
        <v>100</v>
      </c>
      <c r="J55" s="1">
        <v>2003</v>
      </c>
      <c r="K55" s="2">
        <v>1812.84</v>
      </c>
      <c r="L55" s="2">
        <v>41556.6</v>
      </c>
      <c r="M55" s="2">
        <v>6418.83</v>
      </c>
      <c r="N55" s="2">
        <v>88958.43</v>
      </c>
      <c r="O55" s="2">
        <v>28702.53</v>
      </c>
      <c r="P55" s="2">
        <v>7053.49</v>
      </c>
      <c r="Q55" s="2">
        <v>11446.71</v>
      </c>
      <c r="R55" s="2">
        <v>52510.34</v>
      </c>
      <c r="S55" s="2">
        <v>21380.98</v>
      </c>
      <c r="T55" s="2">
        <v>17177.61</v>
      </c>
      <c r="U55" s="2">
        <v>32167.8</v>
      </c>
      <c r="V55" s="2">
        <v>34212.480000000003</v>
      </c>
      <c r="W55" s="2">
        <v>17169.34</v>
      </c>
      <c r="X55" s="2">
        <v>16841.599999999999</v>
      </c>
      <c r="Y55" s="2">
        <v>307.02999999999997</v>
      </c>
      <c r="Z55" s="2">
        <v>28121.14</v>
      </c>
      <c r="AA55" s="2">
        <v>25747.99</v>
      </c>
      <c r="AB55" s="2">
        <v>40764.46</v>
      </c>
      <c r="AC55" s="2">
        <v>53821.68</v>
      </c>
      <c r="AD55" s="2">
        <v>145454.93</v>
      </c>
      <c r="AE55" s="2">
        <v>41330.410000000003</v>
      </c>
      <c r="AF55" s="2">
        <v>86594.86</v>
      </c>
      <c r="AG55" s="2">
        <v>145821.81</v>
      </c>
      <c r="AH55" s="2">
        <v>89596.32</v>
      </c>
      <c r="AI55" s="2">
        <v>64377.71</v>
      </c>
      <c r="AJ55" s="2">
        <v>127467.22</v>
      </c>
      <c r="AK55" s="2">
        <v>129932.02</v>
      </c>
      <c r="AL55" s="2"/>
      <c r="AM55" s="2" t="s">
        <v>45</v>
      </c>
      <c r="AN55" s="2"/>
      <c r="AO55" s="2"/>
      <c r="AP55" s="2">
        <f t="shared" si="15"/>
        <v>54058.996818181819</v>
      </c>
      <c r="AQ55" s="2">
        <f t="shared" si="16"/>
        <v>92516.141999999993</v>
      </c>
      <c r="AR55" s="2">
        <f t="shared" si="17"/>
        <v>40544.247613636362</v>
      </c>
      <c r="AS55" s="2">
        <f t="shared" si="18"/>
        <v>69387.106499999994</v>
      </c>
      <c r="AT55" s="41">
        <f t="shared" si="19"/>
        <v>0.6875</v>
      </c>
      <c r="AU55" s="41">
        <f t="shared" si="10"/>
        <v>0.40171973786477178</v>
      </c>
      <c r="AV55" s="2">
        <f t="shared" si="11"/>
        <v>37165.560312499998</v>
      </c>
      <c r="AW55" s="2">
        <f t="shared" si="20"/>
        <v>1189297.93</v>
      </c>
      <c r="AX55">
        <f t="shared" si="21"/>
        <v>22</v>
      </c>
      <c r="AY55" s="38">
        <v>0.6</v>
      </c>
      <c r="AZ55">
        <v>1</v>
      </c>
      <c r="BA55">
        <v>0.15</v>
      </c>
    </row>
    <row r="56" spans="1:53">
      <c r="A56">
        <v>9</v>
      </c>
      <c r="B56" s="2" t="s">
        <v>92</v>
      </c>
      <c r="C56" s="2" t="s">
        <v>18</v>
      </c>
      <c r="D56" s="2">
        <v>1032.8268181818185</v>
      </c>
      <c r="E56" s="2">
        <v>741.42399999999998</v>
      </c>
      <c r="F56" s="1">
        <f t="shared" si="12"/>
        <v>28.21410260190591</v>
      </c>
      <c r="G56" s="2">
        <f t="shared" si="13"/>
        <v>886.36500000000001</v>
      </c>
      <c r="H56" s="14">
        <v>27</v>
      </c>
      <c r="I56" s="1">
        <f t="shared" si="14"/>
        <v>100</v>
      </c>
      <c r="J56" s="1">
        <v>1993</v>
      </c>
      <c r="K56" s="2">
        <v>358.93</v>
      </c>
      <c r="L56" s="2">
        <v>304.12</v>
      </c>
      <c r="M56" s="2">
        <v>142.54</v>
      </c>
      <c r="N56" s="2">
        <v>1435.91</v>
      </c>
      <c r="O56" s="2">
        <v>370.06</v>
      </c>
      <c r="P56" s="2">
        <v>765.16</v>
      </c>
      <c r="Q56" s="2">
        <v>923.6</v>
      </c>
      <c r="R56" s="2">
        <v>648.87</v>
      </c>
      <c r="S56" s="2">
        <v>1086.27</v>
      </c>
      <c r="T56" s="2">
        <v>1528.84</v>
      </c>
      <c r="U56" s="2">
        <v>520.71</v>
      </c>
      <c r="V56" s="2">
        <v>1906.75</v>
      </c>
      <c r="W56" s="2">
        <v>2597.66</v>
      </c>
      <c r="X56" s="2">
        <v>2061.13</v>
      </c>
      <c r="Y56" s="2">
        <v>1422.86</v>
      </c>
      <c r="Z56" s="2">
        <v>1166.98</v>
      </c>
      <c r="AA56" s="2">
        <v>679.12</v>
      </c>
      <c r="AB56" s="2">
        <v>389</v>
      </c>
      <c r="AC56" s="2">
        <v>1070.8800000000001</v>
      </c>
      <c r="AD56" s="2">
        <v>442.72</v>
      </c>
      <c r="AE56" s="2">
        <v>1378.69</v>
      </c>
      <c r="AF56" s="2">
        <v>687.24</v>
      </c>
      <c r="AG56" s="2">
        <v>849.13</v>
      </c>
      <c r="AH56" s="2">
        <v>1091.17</v>
      </c>
      <c r="AI56" s="2">
        <v>674.88</v>
      </c>
      <c r="AJ56" s="2">
        <v>671.28</v>
      </c>
      <c r="AK56" s="2">
        <v>159.25</v>
      </c>
      <c r="AL56" s="2"/>
      <c r="AM56" s="2" t="s">
        <v>92</v>
      </c>
      <c r="AN56" s="2"/>
      <c r="AO56" s="2"/>
      <c r="AP56" s="2">
        <f t="shared" si="15"/>
        <v>1032.8268181818185</v>
      </c>
      <c r="AQ56" s="2">
        <f t="shared" si="16"/>
        <v>741.42399999999998</v>
      </c>
      <c r="AR56" s="2">
        <f t="shared" si="17"/>
        <v>774.62011363636384</v>
      </c>
      <c r="AS56" s="2">
        <f t="shared" si="18"/>
        <v>556.06799999999998</v>
      </c>
      <c r="AT56" s="41">
        <f t="shared" si="19"/>
        <v>0.7857142857142857</v>
      </c>
      <c r="AU56" s="41">
        <f t="shared" si="10"/>
        <v>1.0945245712497653</v>
      </c>
      <c r="AV56" s="2">
        <f t="shared" si="11"/>
        <v>811.50678571428591</v>
      </c>
      <c r="AW56" s="2">
        <f t="shared" si="20"/>
        <v>22722.190000000006</v>
      </c>
      <c r="AX56">
        <f t="shared" si="21"/>
        <v>22</v>
      </c>
      <c r="AY56" s="38">
        <v>0.6</v>
      </c>
      <c r="AZ56">
        <v>1</v>
      </c>
      <c r="BA56">
        <v>0.25</v>
      </c>
    </row>
    <row r="57" spans="1:53">
      <c r="A57">
        <v>52</v>
      </c>
      <c r="B57" s="2" t="s">
        <v>48</v>
      </c>
      <c r="C57" s="2" t="s">
        <v>18</v>
      </c>
      <c r="D57" s="2">
        <v>124104.72045454546</v>
      </c>
      <c r="E57" s="2">
        <v>130947.77099999999</v>
      </c>
      <c r="F57" s="1">
        <f t="shared" si="12"/>
        <v>-5.5139325243964974</v>
      </c>
      <c r="G57" s="2">
        <f t="shared" si="13"/>
        <v>83065.010000000009</v>
      </c>
      <c r="H57" s="14">
        <v>25</v>
      </c>
      <c r="I57" s="1">
        <f t="shared" si="14"/>
        <v>92.592592592592595</v>
      </c>
      <c r="J57" s="1">
        <v>2004</v>
      </c>
      <c r="K57" s="2">
        <v>0</v>
      </c>
      <c r="L57" s="2">
        <v>0</v>
      </c>
      <c r="M57" s="2">
        <v>0.73</v>
      </c>
      <c r="N57" s="2">
        <v>1395.88</v>
      </c>
      <c r="O57" s="2">
        <v>511.03</v>
      </c>
      <c r="P57" s="2">
        <v>368953.28</v>
      </c>
      <c r="Q57" s="2">
        <v>254421.01</v>
      </c>
      <c r="R57" s="2">
        <v>127950.71</v>
      </c>
      <c r="S57" s="2">
        <v>18397.599999999999</v>
      </c>
      <c r="T57" s="2">
        <v>104754.47</v>
      </c>
      <c r="U57" s="2">
        <v>139266.41</v>
      </c>
      <c r="V57" s="2">
        <v>176158.65</v>
      </c>
      <c r="W57" s="2">
        <v>92387.31</v>
      </c>
      <c r="X57" s="2">
        <v>59299.22</v>
      </c>
      <c r="Y57" s="2">
        <v>15189.2</v>
      </c>
      <c r="Z57" s="2">
        <v>62094.86</v>
      </c>
      <c r="AA57" s="2">
        <v>1953.42</v>
      </c>
      <c r="AB57" s="2">
        <v>15189.29</v>
      </c>
      <c r="AC57" s="2">
        <v>385.36</v>
      </c>
      <c r="AD57" s="2">
        <v>648.94000000000005</v>
      </c>
      <c r="AE57" s="2">
        <v>6089.79</v>
      </c>
      <c r="AF57" s="2">
        <v>23814.94</v>
      </c>
      <c r="AG57" s="2">
        <v>147552.15</v>
      </c>
      <c r="AH57" s="2">
        <v>530353.85</v>
      </c>
      <c r="AI57" s="2">
        <v>362841.41</v>
      </c>
      <c r="AJ57" s="2">
        <v>148859.26999999999</v>
      </c>
      <c r="AK57" s="2">
        <v>73742.710000000006</v>
      </c>
      <c r="AL57" s="2"/>
      <c r="AM57" s="2" t="s">
        <v>48</v>
      </c>
      <c r="AN57" s="2"/>
      <c r="AO57" s="2"/>
      <c r="AP57" s="2">
        <f t="shared" si="15"/>
        <v>124104.72045454546</v>
      </c>
      <c r="AQ57" s="2">
        <f t="shared" si="16"/>
        <v>130947.77099999999</v>
      </c>
      <c r="AR57" s="2">
        <f t="shared" si="17"/>
        <v>93078.540340909094</v>
      </c>
      <c r="AS57" s="2">
        <f t="shared" si="18"/>
        <v>98210.828249999991</v>
      </c>
      <c r="AT57" s="41">
        <f t="shared" si="19"/>
        <v>0.74576271186440679</v>
      </c>
      <c r="AU57" s="41">
        <f t="shared" si="10"/>
        <v>0.70679074698687261</v>
      </c>
      <c r="AV57" s="2">
        <f t="shared" si="11"/>
        <v>92552.672881355931</v>
      </c>
      <c r="AW57" s="2">
        <f t="shared" si="20"/>
        <v>2730303.85</v>
      </c>
      <c r="AX57">
        <f t="shared" si="21"/>
        <v>22</v>
      </c>
      <c r="AY57" s="38">
        <v>0.6</v>
      </c>
      <c r="AZ57">
        <v>1</v>
      </c>
      <c r="BA57">
        <v>0.2</v>
      </c>
    </row>
    <row r="58" spans="1:53">
      <c r="A58">
        <v>73</v>
      </c>
      <c r="B58" s="2" t="s">
        <v>13</v>
      </c>
      <c r="C58" s="2" t="s">
        <v>14</v>
      </c>
      <c r="D58" s="2">
        <v>1938095.3590909087</v>
      </c>
      <c r="E58" s="2">
        <v>1746502.621</v>
      </c>
      <c r="F58" s="1">
        <f t="shared" si="12"/>
        <v>9.8856197757357993</v>
      </c>
      <c r="G58" s="2">
        <f t="shared" si="13"/>
        <v>1923904.2250000001</v>
      </c>
      <c r="H58" s="14">
        <v>27</v>
      </c>
      <c r="I58" s="1">
        <f t="shared" si="14"/>
        <v>100</v>
      </c>
      <c r="J58" s="1">
        <v>1994</v>
      </c>
      <c r="K58" s="2">
        <v>480432.24</v>
      </c>
      <c r="L58" s="2">
        <v>1900661.13</v>
      </c>
      <c r="M58" s="2">
        <v>743544.09</v>
      </c>
      <c r="N58" s="2">
        <v>1859639.5299999998</v>
      </c>
      <c r="O58" s="2">
        <v>887642.79</v>
      </c>
      <c r="P58" s="2">
        <v>1751733.2100000002</v>
      </c>
      <c r="Q58" s="2">
        <v>2258926.4699999997</v>
      </c>
      <c r="R58" s="2">
        <v>1892752.2000000002</v>
      </c>
      <c r="S58" s="2">
        <v>1207341.8900000001</v>
      </c>
      <c r="T58" s="2">
        <v>1638180.46</v>
      </c>
      <c r="U58" s="2">
        <v>2437524.69</v>
      </c>
      <c r="V58" s="2">
        <v>2865649.29</v>
      </c>
      <c r="W58" s="2">
        <v>2210179.89</v>
      </c>
      <c r="X58" s="2">
        <v>3020143.91</v>
      </c>
      <c r="Y58" s="2">
        <v>2664343.2999999998</v>
      </c>
      <c r="Z58" s="2">
        <v>1963784.07</v>
      </c>
      <c r="AA58" s="2">
        <v>1262512.31</v>
      </c>
      <c r="AB58" s="2">
        <v>1098538.9099999999</v>
      </c>
      <c r="AC58" s="2">
        <v>1402953.21</v>
      </c>
      <c r="AD58" s="2">
        <v>2277692.08</v>
      </c>
      <c r="AE58" s="2">
        <v>2160622.77</v>
      </c>
      <c r="AF58" s="2">
        <v>1288600.72</v>
      </c>
      <c r="AG58" s="2">
        <v>1955056.25</v>
      </c>
      <c r="AH58" s="2">
        <v>1610630.27</v>
      </c>
      <c r="AI58" s="2">
        <v>1825797.66</v>
      </c>
      <c r="AJ58" s="2">
        <v>1638455.54</v>
      </c>
      <c r="AK58" s="2">
        <v>2206678.7999999998</v>
      </c>
      <c r="AL58" s="2"/>
      <c r="AM58" s="2" t="s">
        <v>13</v>
      </c>
      <c r="AN58" s="2"/>
      <c r="AO58" s="2"/>
      <c r="AP58" s="2">
        <f t="shared" si="15"/>
        <v>1938095.3590909087</v>
      </c>
      <c r="AQ58" s="2">
        <f t="shared" si="16"/>
        <v>1746502.621</v>
      </c>
      <c r="AR58" s="2">
        <f t="shared" si="17"/>
        <v>1453571.5193181816</v>
      </c>
      <c r="AS58" s="2">
        <f t="shared" si="18"/>
        <v>1309876.96575</v>
      </c>
      <c r="AT58" s="41">
        <f t="shared" si="19"/>
        <v>0.6875</v>
      </c>
      <c r="AU58" s="41">
        <f t="shared" si="10"/>
        <v>0.76291930132465557</v>
      </c>
      <c r="AV58" s="2">
        <f t="shared" si="11"/>
        <v>1332440.5593749997</v>
      </c>
      <c r="AW58" s="2">
        <f t="shared" si="20"/>
        <v>42638097.899999991</v>
      </c>
      <c r="AX58">
        <f t="shared" si="21"/>
        <v>22</v>
      </c>
      <c r="AY58" s="38">
        <v>0.6</v>
      </c>
      <c r="AZ58">
        <v>1</v>
      </c>
      <c r="BA58">
        <v>0.15</v>
      </c>
    </row>
    <row r="59" spans="1:53">
      <c r="A59">
        <v>38</v>
      </c>
      <c r="B59" s="2" t="s">
        <v>67</v>
      </c>
      <c r="C59" s="2" t="s">
        <v>16</v>
      </c>
      <c r="D59" s="2">
        <v>32271.275454545455</v>
      </c>
      <c r="E59" s="2">
        <v>26537.989000000001</v>
      </c>
      <c r="F59" s="1">
        <f t="shared" si="12"/>
        <v>17.765912173570172</v>
      </c>
      <c r="G59" s="2">
        <f t="shared" si="13"/>
        <v>32940.089999999997</v>
      </c>
      <c r="H59" s="14">
        <v>27</v>
      </c>
      <c r="I59" s="1">
        <f t="shared" si="14"/>
        <v>100</v>
      </c>
      <c r="J59" s="1">
        <v>1994</v>
      </c>
      <c r="K59" s="2">
        <v>30300.73</v>
      </c>
      <c r="L59" s="2">
        <v>6360.65</v>
      </c>
      <c r="M59" s="2">
        <v>22511.41</v>
      </c>
      <c r="N59" s="2">
        <v>7688.38</v>
      </c>
      <c r="O59" s="2">
        <v>37493.68</v>
      </c>
      <c r="P59" s="2">
        <v>26561.620000000003</v>
      </c>
      <c r="Q59" s="2">
        <v>37964.120000000003</v>
      </c>
      <c r="R59" s="2">
        <v>26109.739999999998</v>
      </c>
      <c r="S59" s="2">
        <v>20234.309999999998</v>
      </c>
      <c r="T59" s="2">
        <v>39692.85</v>
      </c>
      <c r="U59" s="2">
        <v>36856.31</v>
      </c>
      <c r="V59" s="2">
        <v>38443.379999999997</v>
      </c>
      <c r="W59" s="2">
        <v>40521.51</v>
      </c>
      <c r="X59" s="2">
        <v>86391.84</v>
      </c>
      <c r="Y59" s="2">
        <v>22930.620000000003</v>
      </c>
      <c r="Z59" s="2">
        <v>21641.52</v>
      </c>
      <c r="AA59" s="2">
        <v>47240.35</v>
      </c>
      <c r="AB59" s="2">
        <v>13937.56</v>
      </c>
      <c r="AC59" s="2">
        <v>16425.04</v>
      </c>
      <c r="AD59" s="2">
        <v>36997.42</v>
      </c>
      <c r="AE59" s="2">
        <v>37553.379999999997</v>
      </c>
      <c r="AF59" s="2">
        <v>33585.040000000001</v>
      </c>
      <c r="AG59" s="2">
        <v>23755.09</v>
      </c>
      <c r="AH59" s="2">
        <v>32295.14</v>
      </c>
      <c r="AI59" s="2">
        <v>37330.35</v>
      </c>
      <c r="AJ59" s="2">
        <v>20058.310000000001</v>
      </c>
      <c r="AK59" s="2">
        <v>13442.56</v>
      </c>
      <c r="AL59" s="2"/>
      <c r="AM59" s="2" t="s">
        <v>67</v>
      </c>
      <c r="AN59" s="2"/>
      <c r="AO59" s="2"/>
      <c r="AP59" s="2">
        <f t="shared" si="15"/>
        <v>32271.275454545455</v>
      </c>
      <c r="AQ59" s="2">
        <f t="shared" si="16"/>
        <v>26537.989000000001</v>
      </c>
      <c r="AR59" s="2">
        <f t="shared" si="17"/>
        <v>24203.456590909092</v>
      </c>
      <c r="AS59" s="2">
        <f t="shared" si="18"/>
        <v>19903.491750000001</v>
      </c>
      <c r="AT59" s="41">
        <f t="shared" si="19"/>
        <v>0.59459459459459463</v>
      </c>
      <c r="AU59" s="41">
        <f t="shared" si="10"/>
        <v>0.7230512434814087</v>
      </c>
      <c r="AV59" s="2">
        <f t="shared" si="11"/>
        <v>19188.325945945948</v>
      </c>
      <c r="AW59" s="2">
        <f t="shared" si="20"/>
        <v>709968.06</v>
      </c>
      <c r="AX59">
        <f t="shared" si="21"/>
        <v>22</v>
      </c>
      <c r="AY59" s="38">
        <v>0.6</v>
      </c>
      <c r="AZ59">
        <v>1</v>
      </c>
      <c r="BA59">
        <v>0.1</v>
      </c>
    </row>
    <row r="60" spans="1:53">
      <c r="A60">
        <v>2</v>
      </c>
      <c r="B60" s="2" t="s">
        <v>111</v>
      </c>
      <c r="C60" s="2" t="s">
        <v>16</v>
      </c>
      <c r="D60" s="2">
        <v>0</v>
      </c>
      <c r="E60" s="2">
        <v>0</v>
      </c>
      <c r="F60" s="1"/>
      <c r="G60" s="2">
        <f t="shared" si="13"/>
        <v>0</v>
      </c>
      <c r="H60" s="14">
        <v>0</v>
      </c>
      <c r="I60" s="1">
        <f t="shared" si="14"/>
        <v>0</v>
      </c>
      <c r="J60" s="1">
        <f>MAX(K60:AK60)</f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/>
      <c r="AM60" s="2" t="s">
        <v>111</v>
      </c>
      <c r="AN60" s="2"/>
      <c r="AO60" s="2"/>
      <c r="AP60" s="2">
        <f t="shared" si="15"/>
        <v>0</v>
      </c>
      <c r="AQ60" s="2">
        <f t="shared" si="16"/>
        <v>0</v>
      </c>
      <c r="AR60" s="2">
        <f t="shared" si="17"/>
        <v>0</v>
      </c>
      <c r="AS60" s="2">
        <f t="shared" si="18"/>
        <v>0</v>
      </c>
      <c r="AT60" s="41" t="e">
        <f t="shared" si="19"/>
        <v>#DIV/0!</v>
      </c>
      <c r="AU60" s="41">
        <v>0</v>
      </c>
      <c r="AV60" s="2">
        <f t="shared" si="11"/>
        <v>0</v>
      </c>
      <c r="AW60" s="2">
        <f t="shared" si="20"/>
        <v>0</v>
      </c>
      <c r="AX60">
        <f t="shared" si="21"/>
        <v>22</v>
      </c>
      <c r="AY60" s="38">
        <v>0.6</v>
      </c>
      <c r="AZ60">
        <v>1</v>
      </c>
      <c r="BA60">
        <v>0.48</v>
      </c>
    </row>
    <row r="61" spans="1:53">
      <c r="A61">
        <v>57</v>
      </c>
      <c r="B61" s="2" t="s">
        <v>42</v>
      </c>
      <c r="C61" s="2" t="s">
        <v>16</v>
      </c>
      <c r="D61" s="2">
        <v>417319.30818181817</v>
      </c>
      <c r="E61" s="2">
        <v>339101.53700000007</v>
      </c>
      <c r="F61" s="1">
        <f>((D61-E61)/D61)*100</f>
        <v>18.742907324992519</v>
      </c>
      <c r="G61" s="2">
        <f t="shared" si="13"/>
        <v>401986.02500000002</v>
      </c>
      <c r="H61" s="14">
        <v>27</v>
      </c>
      <c r="I61" s="1">
        <f t="shared" si="14"/>
        <v>100</v>
      </c>
      <c r="J61" s="1">
        <v>1997</v>
      </c>
      <c r="K61" s="2">
        <v>153804.25</v>
      </c>
      <c r="L61" s="2">
        <v>21706.21</v>
      </c>
      <c r="M61" s="2">
        <v>73591.33</v>
      </c>
      <c r="N61" s="2">
        <v>4242.1400000000003</v>
      </c>
      <c r="O61" s="2">
        <v>4327.49</v>
      </c>
      <c r="P61" s="2">
        <v>479240.61</v>
      </c>
      <c r="Q61" s="2">
        <v>403100.66</v>
      </c>
      <c r="R61" s="2">
        <v>342662.34</v>
      </c>
      <c r="S61" s="2">
        <v>525078.74</v>
      </c>
      <c r="T61" s="2">
        <v>607738.11</v>
      </c>
      <c r="U61" s="2">
        <v>502264.15</v>
      </c>
      <c r="V61" s="2">
        <v>577938.54</v>
      </c>
      <c r="W61" s="2">
        <v>558696.54</v>
      </c>
      <c r="X61" s="2">
        <v>322840.36</v>
      </c>
      <c r="Y61" s="2">
        <v>408706.95</v>
      </c>
      <c r="Z61" s="2">
        <v>344186.06</v>
      </c>
      <c r="AA61" s="2">
        <v>717556.35</v>
      </c>
      <c r="AB61" s="2">
        <v>344328.8</v>
      </c>
      <c r="AC61" s="2">
        <v>477251.95</v>
      </c>
      <c r="AD61" s="2">
        <v>400871.39</v>
      </c>
      <c r="AE61" s="2">
        <v>377958.86</v>
      </c>
      <c r="AF61" s="2">
        <v>322434.57</v>
      </c>
      <c r="AG61" s="2">
        <v>306155.94</v>
      </c>
      <c r="AH61" s="2">
        <v>289881.78999999998</v>
      </c>
      <c r="AI61" s="2">
        <v>292528.58</v>
      </c>
      <c r="AJ61" s="2">
        <v>419727.85</v>
      </c>
      <c r="AK61" s="2">
        <v>159875.64000000001</v>
      </c>
      <c r="AL61" s="2"/>
      <c r="AM61" s="2" t="s">
        <v>42</v>
      </c>
      <c r="AN61" s="2">
        <v>313056</v>
      </c>
      <c r="AO61" s="2"/>
      <c r="AP61" s="2">
        <f t="shared" si="15"/>
        <v>417319.30818181817</v>
      </c>
      <c r="AQ61" s="2">
        <f t="shared" si="16"/>
        <v>339101.53700000007</v>
      </c>
      <c r="AR61" s="2">
        <f t="shared" si="17"/>
        <v>312989.48113636364</v>
      </c>
      <c r="AS61" s="2">
        <f t="shared" si="18"/>
        <v>254326.15275000007</v>
      </c>
      <c r="AT61" s="41">
        <f t="shared" si="19"/>
        <v>0.6875</v>
      </c>
      <c r="AU61" s="41">
        <f t="shared" si="10"/>
        <v>0.8460799880567923</v>
      </c>
      <c r="AV61" s="2">
        <f t="shared" si="11"/>
        <v>286907.02437499998</v>
      </c>
      <c r="AW61" s="2">
        <f t="shared" si="20"/>
        <v>9181024.7799999993</v>
      </c>
      <c r="AX61">
        <f t="shared" si="21"/>
        <v>22</v>
      </c>
      <c r="AY61" s="38">
        <v>0.6</v>
      </c>
      <c r="AZ61">
        <v>1</v>
      </c>
      <c r="BA61">
        <v>0.15</v>
      </c>
    </row>
    <row r="62" spans="1:53">
      <c r="A62">
        <v>16</v>
      </c>
      <c r="B62" s="2" t="s">
        <v>102</v>
      </c>
      <c r="C62" s="2" t="s">
        <v>16</v>
      </c>
      <c r="D62" s="2">
        <v>2079.7768181818178</v>
      </c>
      <c r="E62" s="2">
        <v>295.04300000000001</v>
      </c>
      <c r="F62" s="1">
        <f>((D62-E62)/D62)*100</f>
        <v>85.813718211460184</v>
      </c>
      <c r="G62" s="2">
        <f t="shared" si="13"/>
        <v>0</v>
      </c>
      <c r="H62" s="14">
        <v>12</v>
      </c>
      <c r="I62" s="1">
        <f t="shared" si="14"/>
        <v>44.444444444444443</v>
      </c>
      <c r="J62" s="1">
        <v>1989</v>
      </c>
      <c r="K62" s="2">
        <v>0</v>
      </c>
      <c r="L62" s="2">
        <v>0</v>
      </c>
      <c r="M62" s="2">
        <v>561.13</v>
      </c>
      <c r="N62" s="2">
        <v>16064.65</v>
      </c>
      <c r="O62" s="2">
        <v>7.22</v>
      </c>
      <c r="P62" s="2">
        <v>0</v>
      </c>
      <c r="Q62" s="2">
        <v>0.55000000000000004</v>
      </c>
      <c r="R62" s="2">
        <v>819.39</v>
      </c>
      <c r="S62" s="2">
        <v>32377.23</v>
      </c>
      <c r="T62" s="2">
        <v>5740.64</v>
      </c>
      <c r="U62" s="2">
        <v>3134.24</v>
      </c>
      <c r="V62" s="2">
        <v>10.029999999999999</v>
      </c>
      <c r="W62" s="2">
        <v>0</v>
      </c>
      <c r="X62" s="2">
        <v>0</v>
      </c>
      <c r="Y62" s="2">
        <v>0</v>
      </c>
      <c r="Z62" s="2">
        <v>0</v>
      </c>
      <c r="AA62" s="2">
        <v>722.58</v>
      </c>
      <c r="AB62" s="2">
        <v>0</v>
      </c>
      <c r="AC62" s="2">
        <v>0</v>
      </c>
      <c r="AD62" s="2">
        <v>0</v>
      </c>
      <c r="AE62" s="2">
        <v>2262.42</v>
      </c>
      <c r="AF62" s="2">
        <v>0</v>
      </c>
      <c r="AG62" s="2">
        <v>0</v>
      </c>
      <c r="AH62" s="2">
        <v>0</v>
      </c>
      <c r="AI62" s="2">
        <v>0</v>
      </c>
      <c r="AJ62" s="2">
        <v>688.01</v>
      </c>
      <c r="AK62" s="2">
        <v>0</v>
      </c>
      <c r="AL62" s="2"/>
      <c r="AM62" s="2" t="s">
        <v>102</v>
      </c>
      <c r="AN62" s="2"/>
      <c r="AO62" s="2"/>
      <c r="AP62" s="2">
        <f t="shared" si="15"/>
        <v>2079.7768181818178</v>
      </c>
      <c r="AQ62" s="2">
        <f t="shared" si="16"/>
        <v>295.04300000000001</v>
      </c>
      <c r="AR62" s="2">
        <f t="shared" si="17"/>
        <v>1559.8326136363635</v>
      </c>
      <c r="AS62" s="2">
        <f t="shared" si="18"/>
        <v>221.28225</v>
      </c>
      <c r="AT62" s="41">
        <f t="shared" si="19"/>
        <v>0.7922437673130196</v>
      </c>
      <c r="AU62" s="41">
        <f t="shared" si="10"/>
        <v>5.5845765586936418</v>
      </c>
      <c r="AV62" s="2">
        <f t="shared" si="11"/>
        <v>1647.6902216066483</v>
      </c>
      <c r="AW62" s="2">
        <f t="shared" si="20"/>
        <v>45755.09</v>
      </c>
      <c r="AX62">
        <f t="shared" si="21"/>
        <v>22</v>
      </c>
      <c r="AY62" s="38">
        <v>0.6</v>
      </c>
      <c r="AZ62">
        <v>1</v>
      </c>
      <c r="BA62">
        <v>0.26</v>
      </c>
    </row>
    <row r="63" spans="1:53">
      <c r="A63">
        <v>30</v>
      </c>
      <c r="B63" s="2" t="s">
        <v>82</v>
      </c>
      <c r="C63" s="2" t="s">
        <v>16</v>
      </c>
      <c r="D63" s="2">
        <v>15656.420000000002</v>
      </c>
      <c r="E63" s="2">
        <v>7678.7250000000004</v>
      </c>
      <c r="F63" s="1">
        <f>((D63-E63)/D63)*100</f>
        <v>50.954784043861878</v>
      </c>
      <c r="G63" s="2">
        <f t="shared" si="13"/>
        <v>13020.355</v>
      </c>
      <c r="H63" s="14">
        <v>27</v>
      </c>
      <c r="I63" s="1">
        <f t="shared" si="14"/>
        <v>100</v>
      </c>
      <c r="J63" s="1">
        <v>1986</v>
      </c>
      <c r="K63" s="2">
        <v>2789.15</v>
      </c>
      <c r="L63" s="2">
        <v>10941.87</v>
      </c>
      <c r="M63" s="2">
        <v>8421.7199999999993</v>
      </c>
      <c r="N63" s="2">
        <v>3659.44</v>
      </c>
      <c r="O63" s="2">
        <v>9571.85</v>
      </c>
      <c r="P63" s="2">
        <v>43943.39</v>
      </c>
      <c r="Q63" s="2">
        <v>40898.25</v>
      </c>
      <c r="R63" s="2">
        <v>28741.96</v>
      </c>
      <c r="S63" s="2">
        <v>26037.63</v>
      </c>
      <c r="T63" s="2">
        <v>25247.53</v>
      </c>
      <c r="U63" s="2">
        <v>19004.79</v>
      </c>
      <c r="V63" s="2">
        <v>22896.58</v>
      </c>
      <c r="W63" s="2">
        <v>20889.02</v>
      </c>
      <c r="X63" s="2">
        <v>11044.91</v>
      </c>
      <c r="Y63" s="2">
        <v>3626.73</v>
      </c>
      <c r="Z63" s="2">
        <v>15933.84</v>
      </c>
      <c r="AA63" s="2">
        <v>9389.36</v>
      </c>
      <c r="AB63" s="2">
        <v>8388.14</v>
      </c>
      <c r="AC63" s="2">
        <v>4105.4799999999996</v>
      </c>
      <c r="AD63" s="2">
        <v>4024.71</v>
      </c>
      <c r="AE63" s="2">
        <v>3349.41</v>
      </c>
      <c r="AF63" s="2">
        <v>1716.03</v>
      </c>
      <c r="AG63" s="2">
        <v>1952.53</v>
      </c>
      <c r="AH63" s="2">
        <v>14995.8</v>
      </c>
      <c r="AI63" s="2">
        <v>23969.18</v>
      </c>
      <c r="AJ63" s="2">
        <v>10768.34</v>
      </c>
      <c r="AK63" s="2">
        <v>3517.63</v>
      </c>
      <c r="AL63" s="2"/>
      <c r="AM63" s="2" t="s">
        <v>82</v>
      </c>
      <c r="AN63" s="2"/>
      <c r="AO63" s="2"/>
      <c r="AP63" s="2">
        <f t="shared" si="15"/>
        <v>15656.420000000002</v>
      </c>
      <c r="AQ63" s="2">
        <f t="shared" si="16"/>
        <v>7678.7250000000004</v>
      </c>
      <c r="AR63" s="2">
        <f t="shared" si="17"/>
        <v>11742.315000000002</v>
      </c>
      <c r="AS63" s="2">
        <f t="shared" si="18"/>
        <v>5759.0437500000007</v>
      </c>
      <c r="AT63" s="41">
        <f t="shared" si="19"/>
        <v>0.63768115942028991</v>
      </c>
      <c r="AU63" s="41">
        <f t="shared" si="10"/>
        <v>1.300190338626662</v>
      </c>
      <c r="AV63" s="2">
        <f t="shared" si="11"/>
        <v>9983.8040579710159</v>
      </c>
      <c r="AW63" s="2">
        <f t="shared" si="20"/>
        <v>344441.24000000005</v>
      </c>
      <c r="AX63">
        <f t="shared" si="21"/>
        <v>22</v>
      </c>
      <c r="AY63" s="38">
        <v>0.6</v>
      </c>
      <c r="AZ63">
        <v>1</v>
      </c>
      <c r="BA63">
        <v>0.12</v>
      </c>
    </row>
    <row r="64" spans="1:53">
      <c r="A64">
        <v>3</v>
      </c>
      <c r="B64" s="2" t="s">
        <v>112</v>
      </c>
      <c r="C64" s="2" t="s">
        <v>16</v>
      </c>
      <c r="D64" s="2">
        <v>0</v>
      </c>
      <c r="E64" s="2">
        <v>0</v>
      </c>
      <c r="F64" s="1"/>
      <c r="G64" s="2">
        <f t="shared" si="13"/>
        <v>0</v>
      </c>
      <c r="H64" s="14">
        <v>0</v>
      </c>
      <c r="I64" s="1">
        <f t="shared" si="14"/>
        <v>0</v>
      </c>
      <c r="J64" s="1">
        <f>MAX(K64:AK64)</f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/>
      <c r="AM64" s="2" t="s">
        <v>112</v>
      </c>
      <c r="AN64" s="2"/>
      <c r="AO64" s="2"/>
      <c r="AP64" s="2">
        <f t="shared" si="15"/>
        <v>0</v>
      </c>
      <c r="AQ64" s="2">
        <f t="shared" si="16"/>
        <v>0</v>
      </c>
      <c r="AR64" s="2">
        <f t="shared" si="17"/>
        <v>0</v>
      </c>
      <c r="AS64" s="2">
        <f t="shared" si="18"/>
        <v>0</v>
      </c>
      <c r="AT64" s="41" t="e">
        <f t="shared" si="19"/>
        <v>#DIV/0!</v>
      </c>
      <c r="AU64" s="41">
        <v>0</v>
      </c>
      <c r="AV64" s="2">
        <f t="shared" si="11"/>
        <v>0</v>
      </c>
      <c r="AW64" s="2">
        <f t="shared" si="20"/>
        <v>0</v>
      </c>
      <c r="AX64">
        <f t="shared" si="21"/>
        <v>22</v>
      </c>
      <c r="AY64" s="38">
        <v>0.6</v>
      </c>
      <c r="AZ64">
        <v>1</v>
      </c>
      <c r="BA64">
        <v>0.12</v>
      </c>
    </row>
    <row r="65" spans="1:55">
      <c r="A65">
        <v>64</v>
      </c>
      <c r="B65" s="2" t="s">
        <v>32</v>
      </c>
      <c r="C65" s="2" t="s">
        <v>16</v>
      </c>
      <c r="D65" s="2">
        <v>670722.98772727256</v>
      </c>
      <c r="E65" s="2">
        <v>466455.70900000009</v>
      </c>
      <c r="F65" s="1">
        <f t="shared" ref="F65:F76" si="22">((D65-E65)/D65)*100</f>
        <v>30.454790198771452</v>
      </c>
      <c r="G65" s="2">
        <f t="shared" si="13"/>
        <v>549067.45500000007</v>
      </c>
      <c r="H65" s="14">
        <v>27</v>
      </c>
      <c r="I65" s="1">
        <f t="shared" si="14"/>
        <v>100</v>
      </c>
      <c r="J65" s="1">
        <v>1986</v>
      </c>
      <c r="K65" s="2">
        <v>412.39</v>
      </c>
      <c r="L65" s="2">
        <v>17.989999999999998</v>
      </c>
      <c r="M65" s="2">
        <v>3198.77</v>
      </c>
      <c r="N65" s="2">
        <v>726.5</v>
      </c>
      <c r="O65" s="2">
        <v>44938.87</v>
      </c>
      <c r="P65" s="2">
        <v>1318191.92</v>
      </c>
      <c r="Q65" s="2">
        <v>370559.47</v>
      </c>
      <c r="R65" s="2">
        <v>663173.02</v>
      </c>
      <c r="S65" s="2">
        <v>993316.09</v>
      </c>
      <c r="T65" s="2">
        <v>1008945.97</v>
      </c>
      <c r="U65" s="2">
        <v>1067017.3999999999</v>
      </c>
      <c r="V65" s="2">
        <v>1053350.32</v>
      </c>
      <c r="W65" s="2">
        <v>1144283</v>
      </c>
      <c r="X65" s="2">
        <v>913054.27</v>
      </c>
      <c r="Y65" s="2">
        <v>751861</v>
      </c>
      <c r="Z65" s="2">
        <v>388715.61</v>
      </c>
      <c r="AA65" s="2">
        <v>418880.57</v>
      </c>
      <c r="AB65" s="2">
        <v>409251.2</v>
      </c>
      <c r="AC65" s="2">
        <v>553751.68000000005</v>
      </c>
      <c r="AD65" s="2">
        <v>792367.43</v>
      </c>
      <c r="AE65" s="2">
        <v>492988.31</v>
      </c>
      <c r="AF65" s="2">
        <v>455291.12</v>
      </c>
      <c r="AG65" s="2">
        <v>322214.53999999998</v>
      </c>
      <c r="AH65" s="2">
        <v>276625.02</v>
      </c>
      <c r="AI65" s="2">
        <v>544383.23</v>
      </c>
      <c r="AJ65" s="2">
        <v>480429.24</v>
      </c>
      <c r="AK65" s="2">
        <v>337255.32</v>
      </c>
      <c r="AL65" s="2"/>
      <c r="AM65" s="2" t="s">
        <v>32</v>
      </c>
      <c r="AN65" s="2">
        <v>336425</v>
      </c>
      <c r="AO65" s="2"/>
      <c r="AP65" s="2">
        <f t="shared" si="15"/>
        <v>670722.98772727256</v>
      </c>
      <c r="AQ65" s="2">
        <f t="shared" si="16"/>
        <v>466455.70900000009</v>
      </c>
      <c r="AR65" s="2">
        <f t="shared" si="17"/>
        <v>503042.24079545442</v>
      </c>
      <c r="AS65" s="2">
        <f t="shared" si="18"/>
        <v>349841.78175000008</v>
      </c>
      <c r="AT65" s="41">
        <f t="shared" si="19"/>
        <v>0.59459459459459463</v>
      </c>
      <c r="AU65" s="41">
        <f t="shared" si="10"/>
        <v>0.85497562850704178</v>
      </c>
      <c r="AV65" s="2">
        <f t="shared" si="11"/>
        <v>398808.26297297288</v>
      </c>
      <c r="AW65" s="2">
        <f t="shared" si="20"/>
        <v>14755905.729999997</v>
      </c>
      <c r="AX65">
        <f t="shared" si="21"/>
        <v>22</v>
      </c>
      <c r="AY65" s="38">
        <v>0.6</v>
      </c>
      <c r="AZ65">
        <v>1</v>
      </c>
      <c r="BA65">
        <v>0.1</v>
      </c>
    </row>
    <row r="66" spans="1:55" s="22" customFormat="1">
      <c r="A66">
        <v>49</v>
      </c>
      <c r="B66" s="2" t="s">
        <v>50</v>
      </c>
      <c r="C66" s="2" t="s">
        <v>16</v>
      </c>
      <c r="D66" s="2">
        <v>74371.73727272726</v>
      </c>
      <c r="E66" s="2">
        <v>47475.091</v>
      </c>
      <c r="F66" s="1">
        <f t="shared" si="22"/>
        <v>36.165144528082024</v>
      </c>
      <c r="G66" s="2">
        <f t="shared" si="13"/>
        <v>64353.599999999999</v>
      </c>
      <c r="H66" s="14">
        <v>27</v>
      </c>
      <c r="I66" s="1">
        <f t="shared" si="14"/>
        <v>100</v>
      </c>
      <c r="J66" s="1">
        <v>1988</v>
      </c>
      <c r="K66" s="2">
        <v>60059.11</v>
      </c>
      <c r="L66" s="2">
        <v>73175.739999999991</v>
      </c>
      <c r="M66" s="2">
        <v>71658.31</v>
      </c>
      <c r="N66" s="2">
        <v>83478.36</v>
      </c>
      <c r="O66" s="2">
        <v>148385.91999999998</v>
      </c>
      <c r="P66" s="2">
        <v>115282.68</v>
      </c>
      <c r="Q66" s="2">
        <v>156425.18</v>
      </c>
      <c r="R66" s="2">
        <v>185536.87000000002</v>
      </c>
      <c r="S66" s="2">
        <v>122758.20999999999</v>
      </c>
      <c r="T66" s="2">
        <v>89072.79</v>
      </c>
      <c r="U66" s="2">
        <v>103833.77</v>
      </c>
      <c r="V66" s="2">
        <v>100841.59</v>
      </c>
      <c r="W66" s="2">
        <v>78686.899999999994</v>
      </c>
      <c r="X66" s="2">
        <v>65461.59</v>
      </c>
      <c r="Y66" s="2">
        <v>69083.12999999999</v>
      </c>
      <c r="Z66" s="2">
        <v>37038.21</v>
      </c>
      <c r="AA66" s="2">
        <v>37406.39</v>
      </c>
      <c r="AB66" s="2">
        <v>28795.64</v>
      </c>
      <c r="AC66" s="2">
        <v>39212.639999999999</v>
      </c>
      <c r="AD66" s="2">
        <v>43785.38</v>
      </c>
      <c r="AE66" s="2">
        <v>71509.009999999995</v>
      </c>
      <c r="AF66" s="2">
        <v>29601.74</v>
      </c>
      <c r="AG66" s="2">
        <v>34290.050000000003</v>
      </c>
      <c r="AH66" s="2">
        <v>63245.61</v>
      </c>
      <c r="AI66" s="2">
        <v>43106.630000000005</v>
      </c>
      <c r="AJ66" s="2">
        <v>58146.759999999995</v>
      </c>
      <c r="AK66" s="2">
        <v>63057.45</v>
      </c>
      <c r="AL66" s="2"/>
      <c r="AM66" s="2" t="s">
        <v>50</v>
      </c>
      <c r="AN66" s="2"/>
      <c r="AO66" s="2"/>
      <c r="AP66" s="2">
        <f t="shared" si="15"/>
        <v>74371.73727272726</v>
      </c>
      <c r="AQ66" s="2">
        <f t="shared" si="16"/>
        <v>47475.091</v>
      </c>
      <c r="AR66" s="2">
        <f t="shared" si="17"/>
        <v>55778.802954545448</v>
      </c>
      <c r="AS66" s="2">
        <f t="shared" si="18"/>
        <v>35606.318249999997</v>
      </c>
      <c r="AT66" s="41">
        <f t="shared" si="19"/>
        <v>0.82876712328767121</v>
      </c>
      <c r="AU66" s="41">
        <f t="shared" si="10"/>
        <v>1.2982987384568603</v>
      </c>
      <c r="AV66" s="2">
        <f t="shared" si="11"/>
        <v>61636.850753424646</v>
      </c>
      <c r="AW66" s="2">
        <f t="shared" si="20"/>
        <v>1636178.2199999997</v>
      </c>
      <c r="AX66">
        <f t="shared" si="21"/>
        <v>22</v>
      </c>
      <c r="AY66" s="38">
        <v>0.6</v>
      </c>
      <c r="AZ66">
        <v>1</v>
      </c>
      <c r="BA66">
        <v>0.33</v>
      </c>
      <c r="BC66"/>
    </row>
    <row r="67" spans="1:55">
      <c r="A67">
        <v>69</v>
      </c>
      <c r="B67" s="2" t="s">
        <v>15</v>
      </c>
      <c r="C67" s="2" t="s">
        <v>16</v>
      </c>
      <c r="D67" s="2">
        <v>1533805.0113636365</v>
      </c>
      <c r="E67" s="2">
        <v>1703392.348</v>
      </c>
      <c r="F67" s="1">
        <f t="shared" si="22"/>
        <v>-11.056642492358995</v>
      </c>
      <c r="G67" s="2">
        <f t="shared" si="13"/>
        <v>1422137.24</v>
      </c>
      <c r="H67" s="14">
        <v>27</v>
      </c>
      <c r="I67" s="1">
        <f t="shared" si="14"/>
        <v>100</v>
      </c>
      <c r="J67" s="1">
        <v>2001</v>
      </c>
      <c r="K67" s="2">
        <v>234481.83000000002</v>
      </c>
      <c r="L67" s="2">
        <v>572739.42999999993</v>
      </c>
      <c r="M67" s="2">
        <v>711596.44</v>
      </c>
      <c r="N67" s="2">
        <v>455221.17000000004</v>
      </c>
      <c r="O67" s="2">
        <v>806870.46</v>
      </c>
      <c r="P67" s="2">
        <v>1176890.96</v>
      </c>
      <c r="Q67" s="2">
        <v>1338203.19</v>
      </c>
      <c r="R67" s="2">
        <v>1467654.93</v>
      </c>
      <c r="S67" s="2">
        <v>1607860.9</v>
      </c>
      <c r="T67" s="2">
        <v>1825382.9</v>
      </c>
      <c r="U67" s="2">
        <v>2126993.14</v>
      </c>
      <c r="V67" s="2">
        <v>1111388.26</v>
      </c>
      <c r="W67" s="2">
        <v>1232484.77</v>
      </c>
      <c r="X67" s="2">
        <v>1308987.5</v>
      </c>
      <c r="Y67" s="2">
        <v>1257592</v>
      </c>
      <c r="Z67" s="2">
        <v>1110989.7</v>
      </c>
      <c r="AA67" s="2">
        <v>1145358.52</v>
      </c>
      <c r="AB67" s="2">
        <v>1118638.1400000001</v>
      </c>
      <c r="AC67" s="2">
        <v>1376619.55</v>
      </c>
      <c r="AD67" s="2">
        <v>2051751.3</v>
      </c>
      <c r="AE67" s="2">
        <v>2331738</v>
      </c>
      <c r="AF67" s="2">
        <v>1867294.1</v>
      </c>
      <c r="AG67" s="2">
        <v>1257742.33</v>
      </c>
      <c r="AH67" s="2">
        <v>1747424.31</v>
      </c>
      <c r="AI67" s="2">
        <v>1703557.73</v>
      </c>
      <c r="AJ67" s="2">
        <v>1542717.33</v>
      </c>
      <c r="AK67" s="2">
        <v>2036440.69</v>
      </c>
      <c r="AL67" s="2"/>
      <c r="AM67" s="2" t="s">
        <v>15</v>
      </c>
      <c r="AN67" s="2">
        <v>1665270</v>
      </c>
      <c r="AO67" s="2"/>
      <c r="AP67" s="2">
        <f t="shared" si="15"/>
        <v>1533805.0113636365</v>
      </c>
      <c r="AQ67" s="2">
        <f t="shared" si="16"/>
        <v>1703392.348</v>
      </c>
      <c r="AR67" s="2">
        <f t="shared" si="17"/>
        <v>1150353.7585227273</v>
      </c>
      <c r="AS67" s="2">
        <f t="shared" si="18"/>
        <v>1277544.2609999999</v>
      </c>
      <c r="AT67" s="41">
        <f t="shared" si="19"/>
        <v>0.76340694006309151</v>
      </c>
      <c r="AU67" s="41">
        <f t="shared" si="10"/>
        <v>0.68740322319362035</v>
      </c>
      <c r="AV67" s="2">
        <f t="shared" si="11"/>
        <v>1170917.390378549</v>
      </c>
      <c r="AW67" s="2">
        <f t="shared" si="20"/>
        <v>33743710.25</v>
      </c>
      <c r="AX67">
        <f t="shared" si="21"/>
        <v>22</v>
      </c>
      <c r="AY67" s="38">
        <v>0.6</v>
      </c>
      <c r="AZ67">
        <v>1</v>
      </c>
      <c r="BA67">
        <v>0.22</v>
      </c>
    </row>
    <row r="68" spans="1:55">
      <c r="A68">
        <v>50</v>
      </c>
      <c r="B68" s="2" t="s">
        <v>59</v>
      </c>
      <c r="C68" s="2" t="s">
        <v>16</v>
      </c>
      <c r="D68" s="2">
        <v>42450.77636363636</v>
      </c>
      <c r="E68" s="2">
        <v>18071.840000000004</v>
      </c>
      <c r="F68" s="1">
        <f t="shared" si="22"/>
        <v>57.428717333234758</v>
      </c>
      <c r="G68" s="2">
        <f t="shared" ref="G68:G76" si="23">MEDIAN(P68:AK68)</f>
        <v>26715.875</v>
      </c>
      <c r="H68" s="14">
        <v>27</v>
      </c>
      <c r="I68" s="1">
        <f t="shared" ref="I68:I76" si="24">100-(((27-H68)/27)*100)</f>
        <v>100</v>
      </c>
      <c r="J68" s="1">
        <v>1985</v>
      </c>
      <c r="K68" s="2">
        <v>19521.86</v>
      </c>
      <c r="L68" s="2">
        <v>38230.980000000003</v>
      </c>
      <c r="M68" s="2">
        <v>159700.72</v>
      </c>
      <c r="N68" s="2">
        <v>83770.679999999993</v>
      </c>
      <c r="O68" s="2">
        <v>1285970.73</v>
      </c>
      <c r="P68" s="2">
        <v>45696.42</v>
      </c>
      <c r="Q68" s="2">
        <v>154605.47</v>
      </c>
      <c r="R68" s="2">
        <v>104928.42</v>
      </c>
      <c r="S68" s="2">
        <v>149086.69</v>
      </c>
      <c r="T68" s="2">
        <v>21584.7</v>
      </c>
      <c r="U68" s="2">
        <v>103181.5</v>
      </c>
      <c r="V68" s="2">
        <v>26465.52</v>
      </c>
      <c r="W68" s="2">
        <v>27168.02</v>
      </c>
      <c r="X68" s="2">
        <v>26966.23</v>
      </c>
      <c r="Y68" s="2">
        <v>39691.760000000002</v>
      </c>
      <c r="Z68" s="2">
        <v>33885.96</v>
      </c>
      <c r="AA68" s="2">
        <v>19937.989999999998</v>
      </c>
      <c r="AB68" s="2">
        <v>9212.5499999999993</v>
      </c>
      <c r="AC68" s="2">
        <v>42078.729999999996</v>
      </c>
      <c r="AD68" s="2">
        <v>5435.68</v>
      </c>
      <c r="AE68" s="2">
        <v>7819.32</v>
      </c>
      <c r="AF68" s="2">
        <v>20148.47</v>
      </c>
      <c r="AG68" s="2">
        <v>53961.35</v>
      </c>
      <c r="AH68" s="2">
        <v>7356.17</v>
      </c>
      <c r="AI68" s="2">
        <v>4714.63</v>
      </c>
      <c r="AJ68" s="2">
        <v>8424.41</v>
      </c>
      <c r="AK68" s="2">
        <v>21567.09</v>
      </c>
      <c r="AL68" s="2"/>
      <c r="AM68" s="2" t="s">
        <v>59</v>
      </c>
      <c r="AN68" s="2"/>
      <c r="AO68" s="2"/>
      <c r="AP68" s="2">
        <f t="shared" ref="AP68:AP76" si="25">AVERAGE(P68:AK68)</f>
        <v>42450.77636363636</v>
      </c>
      <c r="AQ68" s="2">
        <f t="shared" ref="AQ68:AQ76" si="26">AVERAGE(AB68:AK68)</f>
        <v>18071.840000000004</v>
      </c>
      <c r="AR68" s="2">
        <f t="shared" ref="AR68:AR76" si="27">0.75*AP68</f>
        <v>31838.082272727268</v>
      </c>
      <c r="AS68" s="2">
        <f t="shared" ref="AS68:AS76" si="28">0.75*AQ68</f>
        <v>13553.880000000003</v>
      </c>
      <c r="AT68" s="41">
        <f t="shared" ref="AT68:AT76" si="29">AV68/AP68</f>
        <v>0.50657894736842113</v>
      </c>
      <c r="AU68" s="41">
        <f t="shared" si="10"/>
        <v>1.1899546258301952</v>
      </c>
      <c r="AV68" s="2">
        <f t="shared" si="11"/>
        <v>21504.66960526316</v>
      </c>
      <c r="AW68" s="2">
        <f t="shared" ref="AW68:AW76" si="30">SUM(P68:AK68)</f>
        <v>933917.08</v>
      </c>
      <c r="AX68">
        <f t="shared" ref="AX68:AX76" si="31">COUNT(P68:AK68)</f>
        <v>22</v>
      </c>
      <c r="AY68" s="38">
        <v>0.6</v>
      </c>
      <c r="AZ68">
        <v>1</v>
      </c>
      <c r="BA68">
        <v>7.0000000000000007E-2</v>
      </c>
    </row>
    <row r="69" spans="1:55">
      <c r="A69">
        <v>58</v>
      </c>
      <c r="B69" s="2" t="s">
        <v>27</v>
      </c>
      <c r="C69" s="2" t="s">
        <v>16</v>
      </c>
      <c r="D69" s="2">
        <v>414863.89454545459</v>
      </c>
      <c r="E69" s="2">
        <v>368823.06800000009</v>
      </c>
      <c r="F69" s="1">
        <f t="shared" si="22"/>
        <v>11.097814765466421</v>
      </c>
      <c r="G69" s="2">
        <f t="shared" si="23"/>
        <v>377462.30499999999</v>
      </c>
      <c r="H69" s="14">
        <v>27</v>
      </c>
      <c r="I69" s="1">
        <f t="shared" si="24"/>
        <v>100</v>
      </c>
      <c r="J69" s="1">
        <v>1992</v>
      </c>
      <c r="K69" s="2">
        <v>410898.71</v>
      </c>
      <c r="L69" s="2">
        <v>533788.88</v>
      </c>
      <c r="M69" s="2">
        <v>370638.69</v>
      </c>
      <c r="N69" s="2">
        <v>402874.18</v>
      </c>
      <c r="O69" s="2">
        <v>281035.87</v>
      </c>
      <c r="P69" s="2">
        <v>291621.34999999998</v>
      </c>
      <c r="Q69" s="2">
        <v>419348.57999999996</v>
      </c>
      <c r="R69" s="2">
        <v>345553.20999999996</v>
      </c>
      <c r="S69" s="2">
        <v>363917.07</v>
      </c>
      <c r="T69" s="2">
        <v>655805.56000000006</v>
      </c>
      <c r="U69" s="2">
        <v>594788.17000000004</v>
      </c>
      <c r="V69" s="2">
        <v>739910.66</v>
      </c>
      <c r="W69" s="2">
        <v>506090.31</v>
      </c>
      <c r="X69" s="2">
        <v>448548.71</v>
      </c>
      <c r="Y69" s="2">
        <v>302549.28000000003</v>
      </c>
      <c r="Z69" s="2">
        <v>391932.36</v>
      </c>
      <c r="AA69" s="2">
        <v>378709.74</v>
      </c>
      <c r="AB69" s="2">
        <v>343206.01</v>
      </c>
      <c r="AC69" s="2">
        <v>301608.18000000005</v>
      </c>
      <c r="AD69" s="2">
        <v>237181.89</v>
      </c>
      <c r="AE69" s="2">
        <v>342885.1</v>
      </c>
      <c r="AF69" s="2">
        <v>325293.86</v>
      </c>
      <c r="AG69" s="2">
        <v>344491.65</v>
      </c>
      <c r="AH69" s="2">
        <v>397208.22</v>
      </c>
      <c r="AI69" s="2">
        <v>376214.87</v>
      </c>
      <c r="AJ69" s="2">
        <v>443165.43000000005</v>
      </c>
      <c r="AK69" s="2">
        <v>576975.47</v>
      </c>
      <c r="AL69" s="2"/>
      <c r="AM69" s="2" t="s">
        <v>27</v>
      </c>
      <c r="AN69" s="2"/>
      <c r="AO69" s="2"/>
      <c r="AP69" s="2">
        <f t="shared" si="25"/>
        <v>414863.89454545459</v>
      </c>
      <c r="AQ69" s="2">
        <f t="shared" si="26"/>
        <v>368823.06800000009</v>
      </c>
      <c r="AR69" s="2">
        <f t="shared" si="27"/>
        <v>311147.92090909096</v>
      </c>
      <c r="AS69" s="2">
        <f t="shared" si="28"/>
        <v>276617.30100000009</v>
      </c>
      <c r="AT69" s="41">
        <f t="shared" si="29"/>
        <v>0.71374045801526731</v>
      </c>
      <c r="AU69" s="41">
        <f t="shared" ref="AU69:AU76" si="32">AV69/AQ69</f>
        <v>0.80283792364871887</v>
      </c>
      <c r="AV69" s="2">
        <f t="shared" ref="AV69:AV76" si="33">AW69/(AX69+((AY69)/(0.4*AZ69*BA69)))</f>
        <v>296105.14610687032</v>
      </c>
      <c r="AW69" s="2">
        <f t="shared" si="30"/>
        <v>9127005.6800000016</v>
      </c>
      <c r="AX69">
        <f t="shared" si="31"/>
        <v>22</v>
      </c>
      <c r="AY69" s="38">
        <v>0.6</v>
      </c>
      <c r="AZ69">
        <v>1</v>
      </c>
      <c r="BA69">
        <v>0.17</v>
      </c>
    </row>
    <row r="70" spans="1:55">
      <c r="A70">
        <v>39</v>
      </c>
      <c r="B70" s="2" t="s">
        <v>56</v>
      </c>
      <c r="C70" s="2" t="s">
        <v>16</v>
      </c>
      <c r="D70" s="2">
        <v>29308.363636363636</v>
      </c>
      <c r="E70" s="2">
        <v>21446.300999999999</v>
      </c>
      <c r="F70" s="1">
        <f t="shared" si="22"/>
        <v>26.825321037742871</v>
      </c>
      <c r="G70" s="2">
        <f t="shared" si="23"/>
        <v>24104.004999999997</v>
      </c>
      <c r="H70" s="14">
        <v>27</v>
      </c>
      <c r="I70" s="1">
        <f t="shared" si="24"/>
        <v>100</v>
      </c>
      <c r="J70" s="1">
        <v>1997</v>
      </c>
      <c r="K70" s="2">
        <v>21296.51</v>
      </c>
      <c r="L70" s="2">
        <v>59647</v>
      </c>
      <c r="M70" s="2">
        <v>14666.59</v>
      </c>
      <c r="N70" s="2">
        <v>20004.45</v>
      </c>
      <c r="O70" s="2">
        <v>72940.209999999992</v>
      </c>
      <c r="P70" s="2">
        <v>23908.12</v>
      </c>
      <c r="Q70" s="2">
        <v>40707.360000000001</v>
      </c>
      <c r="R70" s="2">
        <v>40450.479999999996</v>
      </c>
      <c r="S70" s="2">
        <v>26976.05</v>
      </c>
      <c r="T70" s="2">
        <v>20607.18</v>
      </c>
      <c r="U70" s="2">
        <v>71527.08</v>
      </c>
      <c r="V70" s="2">
        <v>32068.1</v>
      </c>
      <c r="W70" s="2">
        <v>33444.269999999997</v>
      </c>
      <c r="X70" s="2">
        <v>22125.159999999996</v>
      </c>
      <c r="Y70" s="2">
        <v>24299.89</v>
      </c>
      <c r="Z70" s="2">
        <v>19873.71</v>
      </c>
      <c r="AA70" s="2">
        <v>74333.59</v>
      </c>
      <c r="AB70" s="2">
        <v>15986.69</v>
      </c>
      <c r="AC70" s="2">
        <v>12852.18</v>
      </c>
      <c r="AD70" s="2">
        <v>19966.61</v>
      </c>
      <c r="AE70" s="2">
        <v>29637.590000000004</v>
      </c>
      <c r="AF70" s="2">
        <v>26398.600000000002</v>
      </c>
      <c r="AG70" s="2">
        <v>19803.599999999999</v>
      </c>
      <c r="AH70" s="2">
        <v>17853.75</v>
      </c>
      <c r="AI70" s="2">
        <v>23589.27</v>
      </c>
      <c r="AJ70" s="2">
        <v>13608.28</v>
      </c>
      <c r="AK70" s="2">
        <v>34766.44</v>
      </c>
      <c r="AL70" s="2"/>
      <c r="AM70" s="2" t="s">
        <v>56</v>
      </c>
      <c r="AN70" s="2"/>
      <c r="AO70" s="2"/>
      <c r="AP70" s="2">
        <f t="shared" si="25"/>
        <v>29308.363636363636</v>
      </c>
      <c r="AQ70" s="2">
        <f t="shared" si="26"/>
        <v>21446.300999999999</v>
      </c>
      <c r="AR70" s="2">
        <f t="shared" si="27"/>
        <v>21981.272727272728</v>
      </c>
      <c r="AS70" s="2">
        <f t="shared" si="28"/>
        <v>16084.72575</v>
      </c>
      <c r="AT70" s="41">
        <f t="shared" si="29"/>
        <v>0.74576271186440679</v>
      </c>
      <c r="AU70" s="41">
        <f t="shared" si="32"/>
        <v>1.019154060449059</v>
      </c>
      <c r="AV70" s="2">
        <f t="shared" si="33"/>
        <v>21857.084745762713</v>
      </c>
      <c r="AW70" s="2">
        <f t="shared" si="30"/>
        <v>644784</v>
      </c>
      <c r="AX70">
        <f t="shared" si="31"/>
        <v>22</v>
      </c>
      <c r="AY70" s="38">
        <v>0.6</v>
      </c>
      <c r="AZ70">
        <v>1</v>
      </c>
      <c r="BA70">
        <v>0.2</v>
      </c>
    </row>
    <row r="71" spans="1:55" s="22" customFormat="1">
      <c r="A71" s="22">
        <v>63</v>
      </c>
      <c r="B71" s="33" t="s">
        <v>57</v>
      </c>
      <c r="C71" s="33" t="s">
        <v>16</v>
      </c>
      <c r="D71" s="33">
        <v>660890.90909090906</v>
      </c>
      <c r="E71" s="33">
        <v>157391.20000000001</v>
      </c>
      <c r="F71" s="34">
        <f>((D71-E71)/D71)*100</f>
        <v>76.184995460672923</v>
      </c>
      <c r="G71" s="33"/>
      <c r="H71" s="47"/>
      <c r="I71" s="34"/>
      <c r="J71" s="34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 t="s">
        <v>57</v>
      </c>
      <c r="AN71" s="33"/>
      <c r="AO71" s="33"/>
      <c r="AP71" s="33">
        <v>660890.90909090906</v>
      </c>
      <c r="AQ71" s="33">
        <v>157391.20000000001</v>
      </c>
      <c r="AR71" s="33">
        <f t="shared" si="27"/>
        <v>495668.18181818177</v>
      </c>
      <c r="AS71" s="33">
        <f t="shared" si="28"/>
        <v>118043.40000000001</v>
      </c>
      <c r="AT71" s="42">
        <f t="shared" si="29"/>
        <v>0</v>
      </c>
      <c r="AU71" s="42">
        <f t="shared" si="32"/>
        <v>0</v>
      </c>
      <c r="AV71" s="33">
        <f t="shared" si="33"/>
        <v>0</v>
      </c>
      <c r="AW71" s="33">
        <f t="shared" si="30"/>
        <v>0</v>
      </c>
      <c r="AX71" s="22">
        <f t="shared" si="31"/>
        <v>0</v>
      </c>
      <c r="AY71" s="38">
        <v>0.6</v>
      </c>
      <c r="AZ71" s="22">
        <v>1</v>
      </c>
      <c r="BA71" s="22">
        <v>0.1</v>
      </c>
    </row>
    <row r="72" spans="1:55">
      <c r="A72">
        <v>41</v>
      </c>
      <c r="B72" s="2" t="s">
        <v>71</v>
      </c>
      <c r="C72" s="2" t="s">
        <v>16</v>
      </c>
      <c r="D72" s="2">
        <v>16824.150909090909</v>
      </c>
      <c r="E72" s="2">
        <v>7924.7660000000005</v>
      </c>
      <c r="F72" s="1">
        <f t="shared" si="22"/>
        <v>52.896487657407654</v>
      </c>
      <c r="G72" s="2">
        <f t="shared" si="23"/>
        <v>7166.83</v>
      </c>
      <c r="H72" s="14">
        <v>27</v>
      </c>
      <c r="I72" s="1">
        <f t="shared" si="24"/>
        <v>100</v>
      </c>
      <c r="J72" s="1">
        <v>1983</v>
      </c>
      <c r="K72" s="2">
        <v>120826.9</v>
      </c>
      <c r="L72" s="2">
        <v>141672.48000000001</v>
      </c>
      <c r="M72" s="2">
        <v>296723.74</v>
      </c>
      <c r="N72" s="2">
        <v>4385.04</v>
      </c>
      <c r="O72" s="2">
        <v>203.78</v>
      </c>
      <c r="P72" s="2">
        <v>55.99</v>
      </c>
      <c r="Q72" s="2">
        <v>2955.59</v>
      </c>
      <c r="R72" s="2">
        <v>54859.48</v>
      </c>
      <c r="S72" s="2">
        <v>36229.4</v>
      </c>
      <c r="T72" s="2">
        <v>130953.94</v>
      </c>
      <c r="U72" s="2">
        <v>184.93</v>
      </c>
      <c r="V72" s="2">
        <v>2892.22</v>
      </c>
      <c r="W72" s="2">
        <v>18625.100000000002</v>
      </c>
      <c r="X72" s="2">
        <v>17659.72</v>
      </c>
      <c r="Y72" s="2">
        <v>15638.27</v>
      </c>
      <c r="Z72" s="2">
        <v>7183.1399999999994</v>
      </c>
      <c r="AA72" s="2">
        <v>3645.88</v>
      </c>
      <c r="AB72" s="2">
        <v>1457.63</v>
      </c>
      <c r="AC72" s="2">
        <v>6850.15</v>
      </c>
      <c r="AD72" s="2">
        <v>7556.6200000000008</v>
      </c>
      <c r="AE72" s="2">
        <v>671.92000000000007</v>
      </c>
      <c r="AF72" s="2">
        <v>7150.52</v>
      </c>
      <c r="AG72" s="2">
        <v>6418.17</v>
      </c>
      <c r="AH72" s="2">
        <v>199.91</v>
      </c>
      <c r="AI72" s="2">
        <v>29660.29</v>
      </c>
      <c r="AJ72" s="2">
        <v>11137.45</v>
      </c>
      <c r="AK72" s="2">
        <v>8145</v>
      </c>
      <c r="AL72" s="2"/>
      <c r="AM72" s="2" t="s">
        <v>71</v>
      </c>
      <c r="AN72" s="2"/>
      <c r="AO72" s="2"/>
      <c r="AP72" s="2">
        <f t="shared" si="25"/>
        <v>16824.150909090909</v>
      </c>
      <c r="AQ72" s="2">
        <f t="shared" si="26"/>
        <v>7924.7660000000005</v>
      </c>
      <c r="AR72" s="2">
        <f t="shared" si="27"/>
        <v>12618.113181818182</v>
      </c>
      <c r="AS72" s="2">
        <f t="shared" si="28"/>
        <v>5943.5745000000006</v>
      </c>
      <c r="AT72" s="41">
        <f t="shared" si="29"/>
        <v>0.76340694006309151</v>
      </c>
      <c r="AU72" s="41">
        <f t="shared" si="32"/>
        <v>1.6207006698581092</v>
      </c>
      <c r="AV72" s="2">
        <f t="shared" si="33"/>
        <v>12843.67356466877</v>
      </c>
      <c r="AW72" s="2">
        <f t="shared" si="30"/>
        <v>370131.32</v>
      </c>
      <c r="AX72">
        <f t="shared" si="31"/>
        <v>22</v>
      </c>
      <c r="AY72" s="38">
        <v>0.6</v>
      </c>
      <c r="AZ72">
        <v>1</v>
      </c>
      <c r="BA72">
        <v>0.22</v>
      </c>
      <c r="BC72" s="22"/>
    </row>
    <row r="73" spans="1:55" ht="13.5" customHeight="1">
      <c r="A73">
        <v>34</v>
      </c>
      <c r="B73" s="2" t="s">
        <v>62</v>
      </c>
      <c r="C73" s="2" t="s">
        <v>16</v>
      </c>
      <c r="D73" s="2">
        <v>27892.165000000005</v>
      </c>
      <c r="E73" s="2">
        <v>24504.874000000003</v>
      </c>
      <c r="F73" s="1">
        <f t="shared" si="22"/>
        <v>12.144238355107968</v>
      </c>
      <c r="G73" s="2">
        <f t="shared" si="23"/>
        <v>26725.504999999997</v>
      </c>
      <c r="H73" s="14">
        <v>27</v>
      </c>
      <c r="I73" s="1">
        <f t="shared" si="24"/>
        <v>100</v>
      </c>
      <c r="J73" s="1">
        <v>2005</v>
      </c>
      <c r="K73" s="2">
        <v>2110.54</v>
      </c>
      <c r="L73" s="2">
        <v>1320.99</v>
      </c>
      <c r="M73" s="2">
        <v>3045.07</v>
      </c>
      <c r="N73" s="2">
        <v>621.76</v>
      </c>
      <c r="O73" s="2">
        <v>26.46</v>
      </c>
      <c r="P73" s="2">
        <v>33386.69</v>
      </c>
      <c r="Q73" s="2">
        <v>33096.65</v>
      </c>
      <c r="R73" s="2">
        <v>26743.25</v>
      </c>
      <c r="S73" s="2">
        <v>20158.3</v>
      </c>
      <c r="T73" s="2">
        <v>20720.39</v>
      </c>
      <c r="U73" s="2">
        <v>34267.440000000002</v>
      </c>
      <c r="V73" s="2">
        <v>48753.67</v>
      </c>
      <c r="W73" s="2">
        <v>38313.75</v>
      </c>
      <c r="X73" s="2">
        <v>30939.03</v>
      </c>
      <c r="Y73" s="2">
        <v>24194.959999999999</v>
      </c>
      <c r="Z73" s="2">
        <v>31297</v>
      </c>
      <c r="AA73" s="2">
        <v>26707.759999999998</v>
      </c>
      <c r="AB73" s="2">
        <v>21844.45</v>
      </c>
      <c r="AC73" s="2">
        <v>17680</v>
      </c>
      <c r="AD73" s="2">
        <v>45524.62</v>
      </c>
      <c r="AE73" s="2">
        <v>29876.799999999999</v>
      </c>
      <c r="AF73" s="2">
        <v>20444.09</v>
      </c>
      <c r="AG73" s="2">
        <v>16194.79</v>
      </c>
      <c r="AH73" s="2">
        <v>12792</v>
      </c>
      <c r="AI73" s="2">
        <v>49128.55</v>
      </c>
      <c r="AJ73" s="2">
        <v>11649.44</v>
      </c>
      <c r="AK73" s="2">
        <v>19914</v>
      </c>
      <c r="AL73" s="2"/>
      <c r="AM73" s="2" t="s">
        <v>62</v>
      </c>
      <c r="AN73" s="2"/>
      <c r="AO73" s="2"/>
      <c r="AP73" s="2">
        <f t="shared" si="25"/>
        <v>27892.165000000005</v>
      </c>
      <c r="AQ73" s="2">
        <f t="shared" si="26"/>
        <v>24504.874000000003</v>
      </c>
      <c r="AR73" s="2">
        <f t="shared" si="27"/>
        <v>20919.123750000002</v>
      </c>
      <c r="AS73" s="2">
        <f t="shared" si="28"/>
        <v>18378.655500000001</v>
      </c>
      <c r="AT73" s="41">
        <f t="shared" si="29"/>
        <v>0.42307692307692313</v>
      </c>
      <c r="AU73" s="41">
        <f t="shared" si="32"/>
        <v>0.48155853999305803</v>
      </c>
      <c r="AV73" s="2">
        <f t="shared" si="33"/>
        <v>11800.53134615385</v>
      </c>
      <c r="AW73" s="2">
        <f t="shared" si="30"/>
        <v>613627.63000000012</v>
      </c>
      <c r="AX73">
        <f t="shared" si="31"/>
        <v>22</v>
      </c>
      <c r="AY73" s="38">
        <v>0.6</v>
      </c>
      <c r="AZ73">
        <v>1</v>
      </c>
      <c r="BA73">
        <v>0.05</v>
      </c>
    </row>
    <row r="74" spans="1:55">
      <c r="A74">
        <v>25</v>
      </c>
      <c r="B74" s="2" t="s">
        <v>70</v>
      </c>
      <c r="C74" s="2" t="s">
        <v>16</v>
      </c>
      <c r="D74" s="2">
        <v>9799.8922727272729</v>
      </c>
      <c r="E74" s="2">
        <v>8800.4570000000003</v>
      </c>
      <c r="F74" s="1">
        <f t="shared" si="22"/>
        <v>10.198431216521255</v>
      </c>
      <c r="G74" s="2">
        <f t="shared" si="23"/>
        <v>4589.46</v>
      </c>
      <c r="H74" s="14">
        <v>27</v>
      </c>
      <c r="I74" s="1">
        <f t="shared" si="24"/>
        <v>100</v>
      </c>
      <c r="J74" s="1">
        <v>2006</v>
      </c>
      <c r="K74" s="2">
        <v>476.22</v>
      </c>
      <c r="L74" s="2">
        <v>4407.53</v>
      </c>
      <c r="M74" s="2">
        <v>2518.84</v>
      </c>
      <c r="N74" s="2">
        <v>1086.8800000000001</v>
      </c>
      <c r="O74" s="2">
        <v>471.31</v>
      </c>
      <c r="P74" s="2">
        <v>29901.96</v>
      </c>
      <c r="Q74" s="2">
        <v>4589.45</v>
      </c>
      <c r="R74" s="2">
        <v>2342.9700000000003</v>
      </c>
      <c r="S74" s="2">
        <v>40415.550000000003</v>
      </c>
      <c r="T74" s="2">
        <v>4589.47</v>
      </c>
      <c r="U74" s="2">
        <v>3391.24</v>
      </c>
      <c r="V74" s="2">
        <v>11600.48</v>
      </c>
      <c r="W74" s="2">
        <v>3784.66</v>
      </c>
      <c r="X74" s="2">
        <v>4540.8599999999997</v>
      </c>
      <c r="Y74" s="2">
        <v>5439.54</v>
      </c>
      <c r="Z74" s="2">
        <v>12871.01</v>
      </c>
      <c r="AA74" s="2">
        <v>4125.87</v>
      </c>
      <c r="AB74" s="2">
        <v>1561.23</v>
      </c>
      <c r="AC74" s="2">
        <v>3682.1</v>
      </c>
      <c r="AD74" s="2">
        <v>2922</v>
      </c>
      <c r="AE74" s="2">
        <v>3492.19</v>
      </c>
      <c r="AF74" s="2">
        <v>5949.82</v>
      </c>
      <c r="AG74" s="2">
        <v>5325.42</v>
      </c>
      <c r="AH74" s="2">
        <v>9234.4699999999993</v>
      </c>
      <c r="AI74" s="2">
        <v>3807.04</v>
      </c>
      <c r="AJ74" s="2">
        <v>43484.299999999996</v>
      </c>
      <c r="AK74" s="2">
        <v>8546</v>
      </c>
      <c r="AL74" s="2"/>
      <c r="AM74" s="2" t="s">
        <v>70</v>
      </c>
      <c r="AN74" s="2"/>
      <c r="AO74" s="2"/>
      <c r="AP74" s="2">
        <f t="shared" si="25"/>
        <v>9799.8922727272729</v>
      </c>
      <c r="AQ74" s="2">
        <f t="shared" si="26"/>
        <v>8800.4570000000003</v>
      </c>
      <c r="AR74" s="2">
        <f t="shared" si="27"/>
        <v>7349.9192045454547</v>
      </c>
      <c r="AS74" s="2">
        <f t="shared" si="28"/>
        <v>6600.3427499999998</v>
      </c>
      <c r="AT74" s="41">
        <f t="shared" si="29"/>
        <v>0.72527472527472525</v>
      </c>
      <c r="AU74" s="41">
        <f t="shared" si="32"/>
        <v>0.80764148678008141</v>
      </c>
      <c r="AV74" s="2">
        <f t="shared" si="33"/>
        <v>7107.6141758241756</v>
      </c>
      <c r="AW74" s="2">
        <f t="shared" si="30"/>
        <v>215597.63</v>
      </c>
      <c r="AX74">
        <f t="shared" si="31"/>
        <v>22</v>
      </c>
      <c r="AY74" s="38">
        <v>0.6</v>
      </c>
      <c r="AZ74">
        <v>1</v>
      </c>
      <c r="BA74">
        <v>0.18</v>
      </c>
    </row>
    <row r="75" spans="1:55">
      <c r="A75">
        <v>14</v>
      </c>
      <c r="B75" s="2" t="s">
        <v>69</v>
      </c>
      <c r="C75" s="2" t="s">
        <v>16</v>
      </c>
      <c r="D75" s="2">
        <v>1627.5345454545452</v>
      </c>
      <c r="E75" s="2">
        <v>2641.5029999999997</v>
      </c>
      <c r="F75" s="1">
        <f t="shared" si="22"/>
        <v>-62.300886784696097</v>
      </c>
      <c r="G75" s="2">
        <f t="shared" si="23"/>
        <v>726.45</v>
      </c>
      <c r="H75" s="14">
        <v>27</v>
      </c>
      <c r="I75" s="1">
        <f t="shared" si="24"/>
        <v>100</v>
      </c>
      <c r="J75" s="1">
        <v>1985</v>
      </c>
      <c r="K75" s="2">
        <v>49.07</v>
      </c>
      <c r="L75" s="2">
        <v>1922.49</v>
      </c>
      <c r="M75" s="2">
        <v>4800.76</v>
      </c>
      <c r="N75" s="2">
        <v>652.29</v>
      </c>
      <c r="O75" s="2">
        <v>11371.4</v>
      </c>
      <c r="P75" s="2">
        <v>213.66</v>
      </c>
      <c r="Q75" s="2">
        <v>262.41000000000003</v>
      </c>
      <c r="R75" s="2">
        <v>454.84</v>
      </c>
      <c r="S75" s="2">
        <v>536.49</v>
      </c>
      <c r="T75" s="2">
        <v>1021.23</v>
      </c>
      <c r="U75" s="2">
        <v>786.18000000000006</v>
      </c>
      <c r="V75" s="2">
        <v>3312.23</v>
      </c>
      <c r="W75" s="2">
        <v>377.14</v>
      </c>
      <c r="X75" s="2">
        <v>861.18</v>
      </c>
      <c r="Y75" s="2">
        <v>666.72</v>
      </c>
      <c r="Z75" s="2">
        <v>409.3</v>
      </c>
      <c r="AA75" s="2">
        <v>489.35</v>
      </c>
      <c r="AB75" s="2">
        <v>1153.6799999999998</v>
      </c>
      <c r="AC75" s="2">
        <v>1126.8</v>
      </c>
      <c r="AD75" s="2">
        <v>498.21</v>
      </c>
      <c r="AE75" s="2">
        <v>312.2</v>
      </c>
      <c r="AF75" s="2">
        <v>265.39</v>
      </c>
      <c r="AG75" s="2">
        <v>1322.54</v>
      </c>
      <c r="AH75" s="2">
        <v>4202.87</v>
      </c>
      <c r="AI75" s="2">
        <v>5418.78</v>
      </c>
      <c r="AJ75" s="2">
        <v>1104.78</v>
      </c>
      <c r="AK75" s="2">
        <v>11009.78</v>
      </c>
      <c r="AL75" s="2"/>
      <c r="AM75" s="2" t="s">
        <v>69</v>
      </c>
      <c r="AN75" s="2"/>
      <c r="AO75" s="2"/>
      <c r="AP75" s="2">
        <f t="shared" si="25"/>
        <v>1627.5345454545452</v>
      </c>
      <c r="AQ75" s="2">
        <f t="shared" si="26"/>
        <v>2641.5029999999997</v>
      </c>
      <c r="AR75" s="2">
        <f t="shared" si="27"/>
        <v>1220.650909090909</v>
      </c>
      <c r="AS75" s="2">
        <f t="shared" si="28"/>
        <v>1981.1272499999998</v>
      </c>
      <c r="AT75" s="41">
        <f t="shared" si="29"/>
        <v>0.61734693877551028</v>
      </c>
      <c r="AU75" s="41">
        <f t="shared" si="32"/>
        <v>0.38037188274545025</v>
      </c>
      <c r="AV75" s="2">
        <f t="shared" si="33"/>
        <v>1004.753469387755</v>
      </c>
      <c r="AW75" s="2">
        <f t="shared" si="30"/>
        <v>35805.759999999995</v>
      </c>
      <c r="AX75">
        <f t="shared" si="31"/>
        <v>22</v>
      </c>
      <c r="AY75" s="38">
        <v>0.6</v>
      </c>
      <c r="AZ75">
        <v>1</v>
      </c>
      <c r="BA75">
        <v>0.11</v>
      </c>
    </row>
    <row r="76" spans="1:55" ht="14.25" customHeight="1">
      <c r="A76">
        <v>70</v>
      </c>
      <c r="B76" s="2" t="s">
        <v>19</v>
      </c>
      <c r="C76" s="2" t="s">
        <v>16</v>
      </c>
      <c r="D76" s="2">
        <v>1890364.5613636361</v>
      </c>
      <c r="E76" s="2">
        <v>1666753.4679999999</v>
      </c>
      <c r="F76" s="1">
        <f t="shared" si="22"/>
        <v>11.828993091276095</v>
      </c>
      <c r="G76" s="2">
        <f t="shared" si="23"/>
        <v>1794486.865</v>
      </c>
      <c r="H76" s="14">
        <v>27</v>
      </c>
      <c r="I76" s="1">
        <f t="shared" si="24"/>
        <v>100</v>
      </c>
      <c r="J76" s="1">
        <v>1993</v>
      </c>
      <c r="K76" s="2">
        <v>516854.44000000006</v>
      </c>
      <c r="L76" s="2">
        <v>632124.23</v>
      </c>
      <c r="M76" s="2">
        <v>509042.56</v>
      </c>
      <c r="N76" s="2">
        <v>340866.54000000004</v>
      </c>
      <c r="O76" s="2">
        <v>768774.08000000007</v>
      </c>
      <c r="P76" s="2">
        <v>1500554.73</v>
      </c>
      <c r="Q76" s="2">
        <v>1657811.04</v>
      </c>
      <c r="R76" s="2">
        <v>2068391.07</v>
      </c>
      <c r="S76" s="2">
        <v>2089391.77</v>
      </c>
      <c r="T76" s="2">
        <v>2133442.59</v>
      </c>
      <c r="U76" s="2">
        <v>2259553.2800000003</v>
      </c>
      <c r="V76" s="2">
        <v>2120052.2599999998</v>
      </c>
      <c r="W76" s="2">
        <v>2986316.84</v>
      </c>
      <c r="X76" s="2">
        <v>2550411.9</v>
      </c>
      <c r="Y76" s="2">
        <v>2075164.63</v>
      </c>
      <c r="Z76" s="2">
        <v>1659242.79</v>
      </c>
      <c r="AA76" s="2">
        <v>1820152.77</v>
      </c>
      <c r="AB76" s="2">
        <v>1734749.92</v>
      </c>
      <c r="AC76" s="2">
        <v>1966850.12</v>
      </c>
      <c r="AD76" s="2">
        <v>1824236.08</v>
      </c>
      <c r="AE76" s="2">
        <v>1585365.47</v>
      </c>
      <c r="AF76" s="2">
        <v>1535896.73</v>
      </c>
      <c r="AG76" s="2">
        <v>1557007.78</v>
      </c>
      <c r="AH76" s="2">
        <v>1768820.96</v>
      </c>
      <c r="AI76" s="2">
        <v>1720095.03</v>
      </c>
      <c r="AJ76" s="2">
        <v>1582755.33</v>
      </c>
      <c r="AK76" s="2">
        <v>1391757.26</v>
      </c>
      <c r="AL76" s="2"/>
      <c r="AM76" s="2" t="s">
        <v>19</v>
      </c>
      <c r="AN76" s="2"/>
      <c r="AO76" s="2"/>
      <c r="AP76" s="2">
        <f t="shared" si="25"/>
        <v>1890364.5613636361</v>
      </c>
      <c r="AQ76" s="2">
        <f t="shared" si="26"/>
        <v>1666753.4679999999</v>
      </c>
      <c r="AR76" s="2">
        <f t="shared" si="27"/>
        <v>1417773.4210227272</v>
      </c>
      <c r="AS76" s="2">
        <f t="shared" si="28"/>
        <v>1250065.1009999998</v>
      </c>
      <c r="AT76" s="41">
        <f t="shared" si="29"/>
        <v>0.79999935640548425</v>
      </c>
      <c r="AU76" s="41">
        <f t="shared" si="32"/>
        <v>0.90732700516129627</v>
      </c>
      <c r="AV76" s="2">
        <f t="shared" si="33"/>
        <v>1512290.4324626443</v>
      </c>
      <c r="AW76" s="2">
        <f t="shared" si="30"/>
        <v>41588020.349999994</v>
      </c>
      <c r="AX76">
        <f t="shared" si="31"/>
        <v>22</v>
      </c>
      <c r="AY76" s="38">
        <v>0.44000176988634243</v>
      </c>
      <c r="AZ76">
        <v>1</v>
      </c>
      <c r="BA76">
        <v>0.2</v>
      </c>
    </row>
    <row r="77" spans="1:55">
      <c r="B77" s="2"/>
      <c r="C77" s="2"/>
      <c r="D77" s="2"/>
      <c r="E77" s="2"/>
      <c r="F77" s="1"/>
      <c r="G77" s="2"/>
      <c r="H77" s="12"/>
      <c r="I77" s="1"/>
      <c r="J77" s="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</row>
    <row r="78" spans="1:55">
      <c r="B78" s="2"/>
      <c r="C78" s="2"/>
      <c r="D78" s="2"/>
      <c r="E78" s="2"/>
      <c r="F78" s="1"/>
      <c r="G78" s="2"/>
      <c r="H78" s="12"/>
      <c r="I78" s="1"/>
      <c r="J78" s="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</row>
    <row r="81" spans="40:47">
      <c r="AN81" s="2"/>
      <c r="AP81" s="2"/>
      <c r="AQ81" s="2"/>
      <c r="AR81" s="2"/>
      <c r="AS81" s="2"/>
      <c r="AT81" s="2"/>
      <c r="AU81" s="2"/>
    </row>
    <row r="82" spans="40:47">
      <c r="AN82" s="2"/>
      <c r="AP82" s="2"/>
      <c r="AQ82" s="2"/>
      <c r="AR82" s="2"/>
      <c r="AS82" s="2"/>
      <c r="AT82" s="2"/>
      <c r="AU82" s="2"/>
    </row>
    <row r="83" spans="40:47">
      <c r="AN83" s="2"/>
      <c r="AP83" s="2"/>
      <c r="AQ83" s="2"/>
      <c r="AR83" s="2"/>
      <c r="AS83" s="2"/>
      <c r="AT83" s="2"/>
      <c r="AU83" s="2"/>
    </row>
    <row r="84" spans="40:47">
      <c r="AN84" s="2"/>
      <c r="AP84" s="2"/>
      <c r="AQ84" s="2"/>
      <c r="AR84" s="2"/>
      <c r="AS84" s="2"/>
      <c r="AT84" s="2"/>
      <c r="AU84" s="2"/>
    </row>
  </sheetData>
  <sortState ref="A4:BF76">
    <sortCondition ref="B4:B76"/>
  </sortState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79"/>
  <sheetViews>
    <sheetView workbookViewId="0">
      <pane ySplit="1440"/>
      <selection pane="bottomLeft" activeCell="O69" sqref="O69"/>
    </sheetView>
  </sheetViews>
  <sheetFormatPr defaultRowHeight="15"/>
  <cols>
    <col min="1" max="1" width="22.5703125" customWidth="1"/>
    <col min="2" max="3" width="12" style="2" bestFit="1" customWidth="1"/>
    <col min="4" max="5" width="12" style="2" customWidth="1"/>
    <col min="6" max="6" width="14.85546875" style="2" bestFit="1" customWidth="1"/>
    <col min="7" max="8" width="10.85546875" bestFit="1" customWidth="1"/>
    <col min="9" max="9" width="15.42578125" customWidth="1"/>
    <col min="10" max="10" width="24" customWidth="1"/>
    <col min="11" max="11" width="18.5703125" bestFit="1" customWidth="1"/>
    <col min="12" max="12" width="12" style="41" bestFit="1" customWidth="1"/>
    <col min="13" max="13" width="9.140625" style="41"/>
  </cols>
  <sheetData>
    <row r="1" spans="1:12">
      <c r="B1" s="5" t="s">
        <v>187</v>
      </c>
      <c r="C1" s="5"/>
      <c r="D1" s="5"/>
      <c r="E1" s="5"/>
      <c r="F1" s="5"/>
      <c r="G1" s="44" t="s">
        <v>188</v>
      </c>
      <c r="H1" s="44"/>
      <c r="I1" s="6" t="s">
        <v>179</v>
      </c>
      <c r="J1" s="46" t="s">
        <v>175</v>
      </c>
      <c r="K1" s="6" t="s">
        <v>177</v>
      </c>
    </row>
    <row r="2" spans="1:12">
      <c r="A2" s="6"/>
      <c r="B2" s="5" t="s">
        <v>173</v>
      </c>
      <c r="C2" s="5" t="s">
        <v>174</v>
      </c>
      <c r="D2" s="5"/>
      <c r="E2" s="5"/>
      <c r="F2" s="5"/>
      <c r="G2" s="43" t="s">
        <v>181</v>
      </c>
      <c r="H2" s="43">
        <v>0.75</v>
      </c>
      <c r="I2" s="6" t="s">
        <v>190</v>
      </c>
      <c r="J2" s="46" t="s">
        <v>182</v>
      </c>
      <c r="K2" s="6" t="s">
        <v>182</v>
      </c>
    </row>
    <row r="3" spans="1:12">
      <c r="A3" s="6" t="s">
        <v>4</v>
      </c>
      <c r="B3" s="5" t="s">
        <v>6</v>
      </c>
      <c r="C3" s="5" t="s">
        <v>7</v>
      </c>
      <c r="D3" s="5" t="s">
        <v>191</v>
      </c>
      <c r="E3" s="5" t="s">
        <v>192</v>
      </c>
      <c r="F3" s="5" t="s">
        <v>9</v>
      </c>
      <c r="G3" s="3" t="s">
        <v>6</v>
      </c>
      <c r="H3" s="3" t="s">
        <v>7</v>
      </c>
      <c r="I3" s="6" t="s">
        <v>186</v>
      </c>
      <c r="J3" s="46" t="s">
        <v>196</v>
      </c>
      <c r="K3" s="6" t="s">
        <v>189</v>
      </c>
      <c r="L3" s="48" t="s">
        <v>195</v>
      </c>
    </row>
    <row r="4" spans="1:12">
      <c r="A4" t="s">
        <v>19</v>
      </c>
      <c r="B4" s="2">
        <v>1890364.5613636361</v>
      </c>
      <c r="C4" s="2">
        <v>1666753.4679999999</v>
      </c>
      <c r="D4" s="2">
        <v>1</v>
      </c>
      <c r="E4" s="2">
        <v>0</v>
      </c>
      <c r="F4" s="2">
        <v>1794486.865</v>
      </c>
      <c r="G4" s="2">
        <f t="shared" ref="G4:G35" si="0">0.75*B4</f>
        <v>1417773.4210227272</v>
      </c>
      <c r="H4" s="2">
        <f t="shared" ref="H4:H35" si="1">0.75*C4</f>
        <v>1250065.1009999998</v>
      </c>
      <c r="I4" s="2">
        <v>1417774.8231447476</v>
      </c>
      <c r="J4" s="42">
        <f t="shared" ref="J4:J35" si="2">((I4-G4)/I4)*100</f>
        <v>9.8895959894292423E-5</v>
      </c>
      <c r="K4" s="42">
        <f t="shared" ref="K4:K35" si="3">((I4-H4)/I4)*100</f>
        <v>11.829080288839741</v>
      </c>
      <c r="L4" s="41">
        <f t="shared" ref="L4:L35" si="4">I4/C4</f>
        <v>0.85062059288587466</v>
      </c>
    </row>
    <row r="5" spans="1:12">
      <c r="A5" t="s">
        <v>17</v>
      </c>
      <c r="B5" s="2">
        <v>1761293.2472727275</v>
      </c>
      <c r="C5" s="2">
        <v>1524441.9820000001</v>
      </c>
      <c r="D5" s="2">
        <v>1</v>
      </c>
      <c r="E5" s="2">
        <v>0</v>
      </c>
      <c r="F5" s="2">
        <v>1644102.9950000001</v>
      </c>
      <c r="G5" s="2">
        <f t="shared" si="0"/>
        <v>1320969.9354545455</v>
      </c>
      <c r="H5" s="2">
        <f t="shared" si="1"/>
        <v>1143331.4865000001</v>
      </c>
      <c r="I5" s="2">
        <v>1390495.8269156863</v>
      </c>
      <c r="J5" s="42">
        <f t="shared" si="2"/>
        <v>5.0000791167679255</v>
      </c>
      <c r="K5" s="42">
        <f t="shared" si="3"/>
        <v>17.775266608597533</v>
      </c>
      <c r="L5" s="41">
        <f t="shared" si="4"/>
        <v>0.9121343044432676</v>
      </c>
    </row>
    <row r="6" spans="1:12">
      <c r="A6" t="s">
        <v>21</v>
      </c>
      <c r="B6" s="2">
        <v>1616527.1286363637</v>
      </c>
      <c r="C6" s="2">
        <v>1314290.2069999999</v>
      </c>
      <c r="D6" s="2">
        <v>1</v>
      </c>
      <c r="E6" s="2">
        <v>0</v>
      </c>
      <c r="F6" s="2">
        <v>1481109.42</v>
      </c>
      <c r="G6" s="2">
        <f t="shared" si="0"/>
        <v>1212395.3464772727</v>
      </c>
      <c r="H6" s="2">
        <f t="shared" si="1"/>
        <v>985717.65524999995</v>
      </c>
      <c r="I6" s="2">
        <v>1322614.0565292914</v>
      </c>
      <c r="J6" s="42">
        <f t="shared" si="2"/>
        <v>8.3333992639732521</v>
      </c>
      <c r="K6" s="42">
        <f t="shared" si="3"/>
        <v>25.472011250458866</v>
      </c>
      <c r="L6" s="41">
        <f t="shared" si="4"/>
        <v>1.0063333421225831</v>
      </c>
    </row>
    <row r="7" spans="1:12">
      <c r="A7" t="s">
        <v>15</v>
      </c>
      <c r="B7" s="2">
        <v>1533805.0113636365</v>
      </c>
      <c r="C7" s="2">
        <v>1703392.348</v>
      </c>
      <c r="D7" s="2">
        <v>1</v>
      </c>
      <c r="E7" s="2">
        <v>0</v>
      </c>
      <c r="F7" s="2">
        <v>1422137.24</v>
      </c>
      <c r="G7" s="2">
        <f t="shared" si="0"/>
        <v>1150353.7585227273</v>
      </c>
      <c r="H7" s="2">
        <f t="shared" si="1"/>
        <v>1277544.2609999999</v>
      </c>
      <c r="I7" s="2">
        <v>1177107.2544060636</v>
      </c>
      <c r="J7" s="42">
        <f t="shared" si="2"/>
        <v>2.2728171781453659</v>
      </c>
      <c r="K7" s="42">
        <f t="shared" si="3"/>
        <v>-8.5325280443211735</v>
      </c>
      <c r="L7" s="41">
        <f t="shared" si="4"/>
        <v>0.69103706834666578</v>
      </c>
    </row>
    <row r="8" spans="1:12">
      <c r="A8" t="s">
        <v>20</v>
      </c>
      <c r="B8" s="2">
        <v>1309380.0627272727</v>
      </c>
      <c r="C8" s="2">
        <v>1259309.75</v>
      </c>
      <c r="D8" s="2">
        <v>1</v>
      </c>
      <c r="E8" s="2">
        <v>0</v>
      </c>
      <c r="F8" s="2">
        <v>1312588.32</v>
      </c>
      <c r="G8" s="2">
        <f t="shared" si="0"/>
        <v>982035.04704545462</v>
      </c>
      <c r="H8" s="2">
        <f t="shared" si="1"/>
        <v>944482.3125</v>
      </c>
      <c r="I8" s="2">
        <v>887000.52921226551</v>
      </c>
      <c r="J8" s="42">
        <f t="shared" si="2"/>
        <v>-10.714144434343023</v>
      </c>
      <c r="K8" s="42">
        <f t="shared" si="3"/>
        <v>-6.480467755614912</v>
      </c>
      <c r="L8" s="41">
        <f t="shared" si="4"/>
        <v>0.70435453168870132</v>
      </c>
    </row>
    <row r="9" spans="1:12">
      <c r="A9" t="s">
        <v>32</v>
      </c>
      <c r="B9" s="2">
        <v>670722.98772727256</v>
      </c>
      <c r="C9" s="2">
        <v>466455.70900000009</v>
      </c>
      <c r="D9" s="2">
        <v>1</v>
      </c>
      <c r="E9" s="2">
        <v>0</v>
      </c>
      <c r="F9" s="2">
        <v>549067.45500000007</v>
      </c>
      <c r="G9" s="2">
        <f t="shared" si="0"/>
        <v>503042.24079545442</v>
      </c>
      <c r="H9" s="2">
        <f t="shared" si="1"/>
        <v>349841.78175000008</v>
      </c>
      <c r="I9" s="2">
        <v>402434.42942259065</v>
      </c>
      <c r="J9" s="42">
        <f t="shared" si="2"/>
        <v>-24.999802208080197</v>
      </c>
      <c r="K9" s="42">
        <f t="shared" si="3"/>
        <v>13.06862530326991</v>
      </c>
      <c r="L9" s="41">
        <f t="shared" si="4"/>
        <v>0.86274949937978052</v>
      </c>
    </row>
    <row r="10" spans="1:12">
      <c r="A10" t="s">
        <v>22</v>
      </c>
      <c r="B10" s="2">
        <v>570108.37454545451</v>
      </c>
      <c r="C10" s="2">
        <v>707583.60100000002</v>
      </c>
      <c r="D10" s="2">
        <v>1</v>
      </c>
      <c r="E10" s="2">
        <v>0</v>
      </c>
      <c r="F10" s="2">
        <v>555776.96500000008</v>
      </c>
      <c r="G10" s="2">
        <f t="shared" si="0"/>
        <v>427581.28090909088</v>
      </c>
      <c r="H10" s="2">
        <f t="shared" si="1"/>
        <v>530687.70075000008</v>
      </c>
      <c r="I10" s="2">
        <v>386202.94009737851</v>
      </c>
      <c r="J10" s="42">
        <f t="shared" si="2"/>
        <v>-10.714144434343018</v>
      </c>
      <c r="K10" s="42">
        <f t="shared" si="3"/>
        <v>-37.411615928193271</v>
      </c>
      <c r="L10" s="41">
        <f t="shared" si="4"/>
        <v>0.54580538547186952</v>
      </c>
    </row>
    <row r="11" spans="1:12">
      <c r="A11" t="s">
        <v>26</v>
      </c>
      <c r="B11" s="2">
        <v>559710.75090909097</v>
      </c>
      <c r="C11" s="2">
        <v>489719.23</v>
      </c>
      <c r="D11" s="2">
        <v>1</v>
      </c>
      <c r="E11" s="2">
        <v>0</v>
      </c>
      <c r="F11" s="2">
        <v>524659.58000000007</v>
      </c>
      <c r="G11" s="2">
        <f t="shared" si="0"/>
        <v>419783.06318181823</v>
      </c>
      <c r="H11" s="2">
        <f t="shared" si="1"/>
        <v>367289.42249999999</v>
      </c>
      <c r="I11" s="2">
        <v>348499.66702202411</v>
      </c>
      <c r="J11" s="42">
        <f t="shared" si="2"/>
        <v>-20.454365643709277</v>
      </c>
      <c r="K11" s="42">
        <f t="shared" si="3"/>
        <v>-5.3916136100033709</v>
      </c>
      <c r="L11" s="41">
        <f t="shared" si="4"/>
        <v>0.71163157514158493</v>
      </c>
    </row>
    <row r="12" spans="1:12">
      <c r="A12" t="s">
        <v>33</v>
      </c>
      <c r="B12" s="2">
        <v>467746.55590909073</v>
      </c>
      <c r="C12" s="2">
        <v>183948.29300000001</v>
      </c>
      <c r="D12" s="2">
        <v>1</v>
      </c>
      <c r="E12" s="2">
        <v>0</v>
      </c>
      <c r="F12" s="2">
        <v>458008.38</v>
      </c>
      <c r="G12" s="2">
        <f t="shared" si="0"/>
        <v>350809.91693181806</v>
      </c>
      <c r="H12" s="2">
        <f t="shared" si="1"/>
        <v>137961.21974999999</v>
      </c>
      <c r="I12" s="2">
        <v>360833.38367811084</v>
      </c>
      <c r="J12" s="42">
        <f t="shared" si="2"/>
        <v>2.7778656852976842</v>
      </c>
      <c r="K12" s="42">
        <f t="shared" si="3"/>
        <v>61.765949052798497</v>
      </c>
      <c r="L12" s="41">
        <f t="shared" si="4"/>
        <v>1.9616022404628177</v>
      </c>
    </row>
    <row r="13" spans="1:12">
      <c r="A13" t="s">
        <v>29</v>
      </c>
      <c r="B13" s="2">
        <v>447728.72954545449</v>
      </c>
      <c r="C13" s="2">
        <v>475306.71000000008</v>
      </c>
      <c r="D13" s="2">
        <v>1</v>
      </c>
      <c r="E13" s="2">
        <v>0</v>
      </c>
      <c r="F13" s="2">
        <v>411447.59499999997</v>
      </c>
      <c r="G13" s="2">
        <f t="shared" si="0"/>
        <v>335796.54715909087</v>
      </c>
      <c r="H13" s="2">
        <f t="shared" si="1"/>
        <v>356480.03250000009</v>
      </c>
      <c r="I13" s="2">
        <v>241402.56613719894</v>
      </c>
      <c r="J13" s="42">
        <f t="shared" si="2"/>
        <v>-39.10231052317976</v>
      </c>
      <c r="K13" s="42">
        <f t="shared" si="3"/>
        <v>-47.670357529421594</v>
      </c>
      <c r="L13" s="41">
        <f t="shared" si="4"/>
        <v>0.50788798276632552</v>
      </c>
    </row>
    <row r="14" spans="1:12">
      <c r="A14" t="s">
        <v>42</v>
      </c>
      <c r="B14" s="2">
        <v>417319.30818181817</v>
      </c>
      <c r="C14" s="2">
        <v>339101.53700000007</v>
      </c>
      <c r="D14" s="2">
        <v>1</v>
      </c>
      <c r="E14" s="2">
        <v>0</v>
      </c>
      <c r="F14" s="2">
        <v>401986.02500000002</v>
      </c>
      <c r="G14" s="2">
        <f t="shared" si="0"/>
        <v>312989.48113636364</v>
      </c>
      <c r="H14" s="2">
        <f t="shared" si="1"/>
        <v>254326.15275000007</v>
      </c>
      <c r="I14" s="2">
        <v>288913.71886309935</v>
      </c>
      <c r="J14" s="42">
        <f t="shared" si="2"/>
        <v>-8.3332014720534957</v>
      </c>
      <c r="K14" s="42">
        <f t="shared" si="3"/>
        <v>11.97159008205092</v>
      </c>
      <c r="L14" s="41">
        <f t="shared" si="4"/>
        <v>0.85199766836532886</v>
      </c>
    </row>
    <row r="15" spans="1:12">
      <c r="A15" t="s">
        <v>41</v>
      </c>
      <c r="B15" s="2">
        <v>316828.15409090905</v>
      </c>
      <c r="C15" s="2">
        <v>218085.989</v>
      </c>
      <c r="D15" s="2">
        <v>1</v>
      </c>
      <c r="E15" s="2">
        <v>0</v>
      </c>
      <c r="F15" s="2">
        <v>266720.13500000001</v>
      </c>
      <c r="G15" s="2">
        <f t="shared" si="0"/>
        <v>237621.11556818179</v>
      </c>
      <c r="H15" s="2">
        <f t="shared" si="1"/>
        <v>163564.49174999999</v>
      </c>
      <c r="I15" s="2">
        <v>203675.529668256</v>
      </c>
      <c r="J15" s="42">
        <f t="shared" si="2"/>
        <v>-16.66650184006685</v>
      </c>
      <c r="K15" s="42">
        <f t="shared" si="3"/>
        <v>19.693596959629041</v>
      </c>
      <c r="L15" s="41">
        <f t="shared" si="4"/>
        <v>0.93392303926620435</v>
      </c>
    </row>
    <row r="16" spans="1:12">
      <c r="A16" t="s">
        <v>13</v>
      </c>
      <c r="B16" s="2">
        <v>1938095.3590909087</v>
      </c>
      <c r="C16" s="2">
        <v>1746502.621</v>
      </c>
      <c r="D16" s="2">
        <v>0</v>
      </c>
      <c r="E16" s="2">
        <v>0</v>
      </c>
      <c r="F16" s="2">
        <v>1923904.2250000001</v>
      </c>
      <c r="G16" s="2">
        <f t="shared" si="0"/>
        <v>1453571.5193181816</v>
      </c>
      <c r="H16" s="2">
        <f t="shared" si="1"/>
        <v>1309876.96575</v>
      </c>
      <c r="I16" s="2">
        <v>1245920.2053652222</v>
      </c>
      <c r="J16" s="42">
        <f t="shared" si="2"/>
        <v>-16.666501840066847</v>
      </c>
      <c r="K16" s="42">
        <f t="shared" si="3"/>
        <v>-5.1332950625060185</v>
      </c>
      <c r="L16" s="41">
        <f t="shared" si="4"/>
        <v>0.71338009481591391</v>
      </c>
    </row>
    <row r="17" spans="1:12">
      <c r="A17" t="s">
        <v>25</v>
      </c>
      <c r="B17" s="2">
        <v>1149075.553181818</v>
      </c>
      <c r="C17" s="2">
        <v>950908.31400000001</v>
      </c>
      <c r="D17" s="2">
        <v>0</v>
      </c>
      <c r="E17" s="2">
        <v>0</v>
      </c>
      <c r="F17" s="2">
        <v>1070690.56</v>
      </c>
      <c r="G17" s="2">
        <f t="shared" si="0"/>
        <v>861806.66488636355</v>
      </c>
      <c r="H17" s="2">
        <f t="shared" si="1"/>
        <v>713181.23549999995</v>
      </c>
      <c r="I17" s="2">
        <v>838515.48935748031</v>
      </c>
      <c r="J17" s="42">
        <f t="shared" si="2"/>
        <v>-2.7776678933778909</v>
      </c>
      <c r="K17" s="42">
        <f t="shared" si="3"/>
        <v>14.947160243100436</v>
      </c>
      <c r="L17" s="41">
        <f t="shared" si="4"/>
        <v>0.88180477235524546</v>
      </c>
    </row>
    <row r="18" spans="1:12">
      <c r="A18" t="s">
        <v>23</v>
      </c>
      <c r="B18" s="2">
        <v>796527.40500000003</v>
      </c>
      <c r="C18" s="2">
        <v>816793.22</v>
      </c>
      <c r="D18" s="2">
        <v>0</v>
      </c>
      <c r="E18" s="2">
        <v>0</v>
      </c>
      <c r="F18" s="2">
        <v>777617.375</v>
      </c>
      <c r="G18" s="2">
        <f t="shared" si="0"/>
        <v>597395.55374999996</v>
      </c>
      <c r="H18" s="2">
        <f t="shared" si="1"/>
        <v>612594.91500000004</v>
      </c>
      <c r="I18" s="2">
        <v>526518.8212113115</v>
      </c>
      <c r="J18" s="42">
        <f t="shared" si="2"/>
        <v>-13.461386313907855</v>
      </c>
      <c r="K18" s="42">
        <f t="shared" si="3"/>
        <v>-16.348151352056416</v>
      </c>
      <c r="L18" s="41">
        <f t="shared" si="4"/>
        <v>0.64461703197207187</v>
      </c>
    </row>
    <row r="19" spans="1:12">
      <c r="A19" t="s">
        <v>24</v>
      </c>
      <c r="B19" s="2">
        <v>711168.03227272735</v>
      </c>
      <c r="C19" s="2">
        <v>954057.51700000023</v>
      </c>
      <c r="D19" s="2">
        <v>0</v>
      </c>
      <c r="E19" s="2">
        <v>0</v>
      </c>
      <c r="F19" s="2">
        <v>646032.77500000002</v>
      </c>
      <c r="G19" s="2">
        <f t="shared" si="0"/>
        <v>533376.02420454554</v>
      </c>
      <c r="H19" s="2">
        <f t="shared" si="1"/>
        <v>715543.13775000023</v>
      </c>
      <c r="I19" s="2">
        <v>570343.12611678871</v>
      </c>
      <c r="J19" s="42">
        <f t="shared" si="2"/>
        <v>6.4815547377480716</v>
      </c>
      <c r="K19" s="42">
        <f t="shared" si="3"/>
        <v>-25.458360938232648</v>
      </c>
      <c r="L19" s="41">
        <f t="shared" si="4"/>
        <v>0.597807905659831</v>
      </c>
    </row>
    <row r="20" spans="1:12">
      <c r="A20" t="s">
        <v>27</v>
      </c>
      <c r="B20" s="2">
        <v>414863.89454545459</v>
      </c>
      <c r="C20" s="2">
        <v>368823.06800000009</v>
      </c>
      <c r="D20" s="2">
        <v>0</v>
      </c>
      <c r="E20" s="2">
        <v>0</v>
      </c>
      <c r="F20" s="2">
        <v>377462.30499999999</v>
      </c>
      <c r="G20" s="2">
        <f t="shared" si="0"/>
        <v>311147.92090909096</v>
      </c>
      <c r="H20" s="2">
        <f t="shared" si="1"/>
        <v>276617.30100000009</v>
      </c>
      <c r="I20" s="2">
        <v>298001.15772826225</v>
      </c>
      <c r="J20" s="42">
        <f t="shared" si="2"/>
        <v>-4.4116483576942427</v>
      </c>
      <c r="K20" s="42">
        <f t="shared" si="3"/>
        <v>7.1757629706128219</v>
      </c>
      <c r="L20" s="41">
        <f t="shared" si="4"/>
        <v>0.80797863144574833</v>
      </c>
    </row>
    <row r="21" spans="1:12">
      <c r="A21" t="s">
        <v>28</v>
      </c>
      <c r="B21" s="2">
        <v>184255.86454545456</v>
      </c>
      <c r="C21" s="2">
        <v>211335.93700000001</v>
      </c>
      <c r="D21" s="2">
        <v>0</v>
      </c>
      <c r="E21" s="2">
        <v>0</v>
      </c>
      <c r="F21" s="2">
        <v>151056.85499999998</v>
      </c>
      <c r="G21" s="2">
        <f t="shared" si="0"/>
        <v>138191.89840909094</v>
      </c>
      <c r="H21" s="2">
        <f t="shared" si="1"/>
        <v>158501.95275</v>
      </c>
      <c r="I21" s="2">
        <v>138192.03507543053</v>
      </c>
      <c r="J21" s="42">
        <f t="shared" si="2"/>
        <v>9.8895959897171441E-5</v>
      </c>
      <c r="K21" s="42">
        <f t="shared" si="3"/>
        <v>-14.696880079581675</v>
      </c>
      <c r="L21" s="41">
        <f t="shared" si="4"/>
        <v>0.65389747260746534</v>
      </c>
    </row>
    <row r="22" spans="1:12">
      <c r="A22" t="s">
        <v>46</v>
      </c>
      <c r="B22" s="2">
        <v>129784.84318181817</v>
      </c>
      <c r="C22" s="2">
        <v>125809.81200000001</v>
      </c>
      <c r="D22" s="2">
        <v>0</v>
      </c>
      <c r="E22" s="2">
        <v>0</v>
      </c>
      <c r="F22" s="2">
        <v>118581.66</v>
      </c>
      <c r="G22" s="2">
        <f t="shared" si="0"/>
        <v>97338.632386363635</v>
      </c>
      <c r="H22" s="2">
        <f t="shared" si="1"/>
        <v>94357.358999999997</v>
      </c>
      <c r="I22" s="2">
        <v>94707.959794673734</v>
      </c>
      <c r="J22" s="42">
        <f t="shared" si="2"/>
        <v>-2.7776678933778989</v>
      </c>
      <c r="K22" s="42">
        <f t="shared" si="3"/>
        <v>0.37019147644383593</v>
      </c>
      <c r="L22" s="41">
        <f t="shared" si="4"/>
        <v>0.75278675239315773</v>
      </c>
    </row>
    <row r="23" spans="1:12">
      <c r="A23" t="s">
        <v>48</v>
      </c>
      <c r="B23" s="2">
        <v>124104.72045454546</v>
      </c>
      <c r="C23" s="2">
        <v>130947.77099999999</v>
      </c>
      <c r="D23" s="2">
        <v>0</v>
      </c>
      <c r="E23" s="2">
        <v>0</v>
      </c>
      <c r="F23" s="2">
        <v>83065.010000000009</v>
      </c>
      <c r="G23" s="2">
        <f t="shared" si="0"/>
        <v>93078.540340909094</v>
      </c>
      <c r="H23" s="2">
        <f t="shared" si="1"/>
        <v>98210.828249999991</v>
      </c>
      <c r="I23" s="2">
        <v>93078.632391916064</v>
      </c>
      <c r="J23" s="42">
        <f t="shared" si="2"/>
        <v>9.8895959904531737E-5</v>
      </c>
      <c r="K23" s="42">
        <f t="shared" si="3"/>
        <v>-5.5138281753800902</v>
      </c>
      <c r="L23" s="41">
        <f t="shared" si="4"/>
        <v>0.71080730646355228</v>
      </c>
    </row>
    <row r="24" spans="1:12">
      <c r="A24" t="s">
        <v>44</v>
      </c>
      <c r="B24" s="2">
        <v>123433.00090909093</v>
      </c>
      <c r="C24" s="2">
        <v>99520.232999999993</v>
      </c>
      <c r="D24" s="2">
        <v>0</v>
      </c>
      <c r="E24" s="2">
        <v>0</v>
      </c>
      <c r="F24" s="2">
        <v>114945.815</v>
      </c>
      <c r="G24" s="2">
        <f t="shared" si="0"/>
        <v>92574.750681818201</v>
      </c>
      <c r="H24" s="2">
        <f t="shared" si="1"/>
        <v>74640.174749999991</v>
      </c>
      <c r="I24" s="2">
        <v>95695.332964412621</v>
      </c>
      <c r="J24" s="42">
        <f t="shared" si="2"/>
        <v>3.260955561704256</v>
      </c>
      <c r="K24" s="42">
        <f t="shared" si="3"/>
        <v>22.002283248486805</v>
      </c>
      <c r="L24" s="41">
        <f t="shared" si="4"/>
        <v>0.96156660891672774</v>
      </c>
    </row>
    <row r="25" spans="1:12">
      <c r="A25" t="s">
        <v>34</v>
      </c>
      <c r="B25" s="2">
        <v>113800.2609090909</v>
      </c>
      <c r="C25" s="2">
        <v>215523.63399999999</v>
      </c>
      <c r="D25" s="2">
        <v>0</v>
      </c>
      <c r="E25" s="2">
        <v>0</v>
      </c>
      <c r="F25" s="2">
        <v>55589.565000000002</v>
      </c>
      <c r="G25" s="2">
        <f t="shared" si="0"/>
        <v>85350.195681818179</v>
      </c>
      <c r="H25" s="2">
        <f t="shared" si="1"/>
        <v>161642.7255</v>
      </c>
      <c r="I25" s="2">
        <v>85350.280089796943</v>
      </c>
      <c r="J25" s="42">
        <f t="shared" si="2"/>
        <v>9.8895959890365578E-5</v>
      </c>
      <c r="K25" s="42">
        <f t="shared" si="3"/>
        <v>-89.387457580614679</v>
      </c>
      <c r="L25" s="41">
        <f t="shared" si="4"/>
        <v>0.39601355315768733</v>
      </c>
    </row>
    <row r="26" spans="1:12">
      <c r="A26" t="s">
        <v>50</v>
      </c>
      <c r="B26" s="2">
        <v>74371.73727272726</v>
      </c>
      <c r="C26" s="2">
        <v>47475.091</v>
      </c>
      <c r="D26" s="2">
        <v>0</v>
      </c>
      <c r="E26" s="2">
        <v>0</v>
      </c>
      <c r="F26" s="2">
        <v>64353.599999999999</v>
      </c>
      <c r="G26" s="2">
        <f t="shared" si="0"/>
        <v>55778.802954545448</v>
      </c>
      <c r="H26" s="2">
        <f t="shared" si="1"/>
        <v>35606.318249999997</v>
      </c>
      <c r="I26" s="2">
        <v>61872.32676586989</v>
      </c>
      <c r="J26" s="42">
        <f t="shared" si="2"/>
        <v>9.8485447854302457</v>
      </c>
      <c r="K26" s="42">
        <f t="shared" si="3"/>
        <v>42.451948857948537</v>
      </c>
      <c r="L26" s="41">
        <f t="shared" si="4"/>
        <v>1.3032587292117015</v>
      </c>
    </row>
    <row r="27" spans="1:12">
      <c r="A27" t="s">
        <v>54</v>
      </c>
      <c r="B27" s="2">
        <v>71431.590909090912</v>
      </c>
      <c r="C27" s="2">
        <v>53305.36299999999</v>
      </c>
      <c r="D27" s="2">
        <v>0</v>
      </c>
      <c r="E27" s="2">
        <v>0</v>
      </c>
      <c r="F27" s="2">
        <v>68832.91</v>
      </c>
      <c r="G27" s="2">
        <f t="shared" si="0"/>
        <v>53573.693181818184</v>
      </c>
      <c r="H27" s="2">
        <f t="shared" si="1"/>
        <v>39979.022249999995</v>
      </c>
      <c r="I27" s="2">
        <v>53573.746164088705</v>
      </c>
      <c r="J27" s="42">
        <f t="shared" si="2"/>
        <v>9.8895959895902924E-5</v>
      </c>
      <c r="K27" s="42">
        <f t="shared" si="3"/>
        <v>25.375720175419541</v>
      </c>
      <c r="L27" s="41">
        <f t="shared" si="4"/>
        <v>1.0050348248090668</v>
      </c>
    </row>
    <row r="28" spans="1:12">
      <c r="A28" t="s">
        <v>53</v>
      </c>
      <c r="B28" s="2">
        <v>70669.106363636354</v>
      </c>
      <c r="C28" s="2">
        <v>48785.804000000004</v>
      </c>
      <c r="D28" s="2">
        <v>0</v>
      </c>
      <c r="E28" s="2">
        <v>0</v>
      </c>
      <c r="F28" s="2">
        <v>63846.025000000001</v>
      </c>
      <c r="G28" s="2">
        <f t="shared" si="0"/>
        <v>53001.829772727266</v>
      </c>
      <c r="H28" s="2">
        <f t="shared" si="1"/>
        <v>36589.353000000003</v>
      </c>
      <c r="I28" s="2">
        <v>46713.539728916934</v>
      </c>
      <c r="J28" s="42">
        <f t="shared" si="2"/>
        <v>-13.461386313907852</v>
      </c>
      <c r="K28" s="42">
        <f t="shared" si="3"/>
        <v>21.672917076437663</v>
      </c>
      <c r="L28" s="41">
        <f t="shared" si="4"/>
        <v>0.95752321164814524</v>
      </c>
    </row>
    <row r="29" spans="1:12">
      <c r="A29" t="s">
        <v>45</v>
      </c>
      <c r="B29" s="2">
        <v>54058.996818181819</v>
      </c>
      <c r="C29" s="2">
        <v>92516.141999999993</v>
      </c>
      <c r="D29" s="2">
        <v>0</v>
      </c>
      <c r="E29" s="2">
        <v>0</v>
      </c>
      <c r="F29" s="2">
        <v>37488.47</v>
      </c>
      <c r="G29" s="2">
        <f t="shared" si="0"/>
        <v>40544.247613636362</v>
      </c>
      <c r="H29" s="2">
        <f t="shared" si="1"/>
        <v>69387.106499999994</v>
      </c>
      <c r="I29" s="2">
        <v>37425.50488927948</v>
      </c>
      <c r="J29" s="42">
        <f t="shared" si="2"/>
        <v>-8.3332014720534726</v>
      </c>
      <c r="K29" s="42">
        <f t="shared" si="3"/>
        <v>-85.400588997467082</v>
      </c>
      <c r="L29" s="41">
        <f t="shared" si="4"/>
        <v>0.40452945918647887</v>
      </c>
    </row>
    <row r="30" spans="1:12">
      <c r="A30" t="s">
        <v>51</v>
      </c>
      <c r="B30" s="2">
        <v>46256.663636363635</v>
      </c>
      <c r="C30" s="2">
        <v>65984.356999999989</v>
      </c>
      <c r="D30" s="2">
        <v>0</v>
      </c>
      <c r="E30" s="2">
        <v>0</v>
      </c>
      <c r="F30" s="2">
        <v>43441.93</v>
      </c>
      <c r="G30" s="2">
        <f t="shared" si="0"/>
        <v>34692.497727272726</v>
      </c>
      <c r="H30" s="2">
        <f t="shared" si="1"/>
        <v>49488.267749999992</v>
      </c>
      <c r="I30" s="2">
        <v>34692.532036785298</v>
      </c>
      <c r="J30" s="42">
        <f t="shared" si="2"/>
        <v>9.8895959901115809E-5</v>
      </c>
      <c r="K30" s="42">
        <f t="shared" si="3"/>
        <v>-42.648186351824741</v>
      </c>
      <c r="L30" s="41">
        <f t="shared" si="4"/>
        <v>0.5257690400284617</v>
      </c>
    </row>
    <row r="31" spans="1:12">
      <c r="A31" t="s">
        <v>47</v>
      </c>
      <c r="B31" s="2">
        <v>44456.924999999996</v>
      </c>
      <c r="C31" s="2">
        <v>78614.147000000012</v>
      </c>
      <c r="D31" s="2">
        <v>0</v>
      </c>
      <c r="E31" s="2">
        <v>0</v>
      </c>
      <c r="F31" s="2">
        <v>37390.76</v>
      </c>
      <c r="G31" s="2">
        <f t="shared" si="0"/>
        <v>33342.693749999999</v>
      </c>
      <c r="H31" s="2">
        <f t="shared" si="1"/>
        <v>58960.610250000012</v>
      </c>
      <c r="I31" s="2">
        <v>33342.726724609653</v>
      </c>
      <c r="J31" s="42">
        <f t="shared" si="2"/>
        <v>9.8895959908730486E-5</v>
      </c>
      <c r="K31" s="42">
        <f t="shared" si="3"/>
        <v>-76.831999185244413</v>
      </c>
      <c r="L31" s="41">
        <f t="shared" si="4"/>
        <v>0.42413138089012969</v>
      </c>
    </row>
    <row r="32" spans="1:12">
      <c r="A32" t="s">
        <v>55</v>
      </c>
      <c r="B32" s="2">
        <v>35044.774090909094</v>
      </c>
      <c r="C32" s="2">
        <v>33102.682000000001</v>
      </c>
      <c r="D32" s="2">
        <v>0</v>
      </c>
      <c r="E32" s="2">
        <v>0</v>
      </c>
      <c r="F32" s="2">
        <v>26884.565000000002</v>
      </c>
      <c r="G32" s="2">
        <f t="shared" si="0"/>
        <v>26283.58056818182</v>
      </c>
      <c r="H32" s="2">
        <f t="shared" si="1"/>
        <v>24827.011500000001</v>
      </c>
      <c r="I32" s="2">
        <v>26283.606561606823</v>
      </c>
      <c r="J32" s="42">
        <f t="shared" si="2"/>
        <v>9.8895959888908953E-5</v>
      </c>
      <c r="K32" s="42">
        <f t="shared" si="3"/>
        <v>5.5418386293093818</v>
      </c>
      <c r="L32" s="41">
        <f t="shared" si="4"/>
        <v>0.79400232771492119</v>
      </c>
    </row>
    <row r="33" spans="1:12">
      <c r="A33" t="s">
        <v>43</v>
      </c>
      <c r="B33" s="2">
        <v>32439.880454545459</v>
      </c>
      <c r="C33" s="2">
        <v>42436.705999999998</v>
      </c>
      <c r="D33" s="2">
        <v>0</v>
      </c>
      <c r="E33" s="2">
        <v>0</v>
      </c>
      <c r="F33" s="2">
        <v>25476.04</v>
      </c>
      <c r="G33" s="2">
        <f t="shared" si="0"/>
        <v>24329.910340909093</v>
      </c>
      <c r="H33" s="2">
        <f t="shared" si="1"/>
        <v>31827.529499999997</v>
      </c>
      <c r="I33" s="2">
        <v>23672.370505768893</v>
      </c>
      <c r="J33" s="42">
        <f t="shared" si="2"/>
        <v>-2.7776678933778909</v>
      </c>
      <c r="K33" s="42">
        <f t="shared" si="3"/>
        <v>-34.450115556630514</v>
      </c>
      <c r="L33" s="41">
        <f t="shared" si="4"/>
        <v>0.55782770947794336</v>
      </c>
    </row>
    <row r="34" spans="1:12">
      <c r="A34" t="s">
        <v>67</v>
      </c>
      <c r="B34" s="2">
        <v>32271.275454545455</v>
      </c>
      <c r="C34" s="2">
        <v>26537.989000000001</v>
      </c>
      <c r="D34" s="2">
        <v>0</v>
      </c>
      <c r="E34" s="2">
        <v>0</v>
      </c>
      <c r="F34" s="2">
        <v>32940.089999999997</v>
      </c>
      <c r="G34" s="2">
        <f t="shared" si="0"/>
        <v>24203.456590909092</v>
      </c>
      <c r="H34" s="2">
        <f t="shared" si="1"/>
        <v>19903.491750000001</v>
      </c>
      <c r="I34" s="2">
        <v>24203.480527173488</v>
      </c>
      <c r="J34" s="42">
        <f t="shared" si="2"/>
        <v>9.8895959894228238E-5</v>
      </c>
      <c r="K34" s="42">
        <f t="shared" si="3"/>
        <v>17.76599349976069</v>
      </c>
      <c r="L34" s="41">
        <f t="shared" si="4"/>
        <v>0.91203144771721345</v>
      </c>
    </row>
    <row r="35" spans="1:12">
      <c r="A35" t="s">
        <v>49</v>
      </c>
      <c r="B35" s="2">
        <v>29405.247727272726</v>
      </c>
      <c r="C35" s="2">
        <v>27130.409000000003</v>
      </c>
      <c r="D35" s="2">
        <v>0</v>
      </c>
      <c r="E35" s="2">
        <v>0</v>
      </c>
      <c r="F35" s="2">
        <v>24041.920000000002</v>
      </c>
      <c r="G35" s="2">
        <f t="shared" si="0"/>
        <v>22053.935795454545</v>
      </c>
      <c r="H35" s="2">
        <f t="shared" si="1"/>
        <v>20347.806750000003</v>
      </c>
      <c r="I35" s="2">
        <v>22053.957605927615</v>
      </c>
      <c r="J35" s="42">
        <f t="shared" si="2"/>
        <v>9.8895959899532142E-5</v>
      </c>
      <c r="K35" s="42">
        <f t="shared" si="3"/>
        <v>7.7362570764579512</v>
      </c>
      <c r="L35" s="41">
        <f t="shared" si="4"/>
        <v>0.812887030414013</v>
      </c>
    </row>
    <row r="36" spans="1:12">
      <c r="A36" t="s">
        <v>56</v>
      </c>
      <c r="B36" s="2">
        <v>29308.363636363636</v>
      </c>
      <c r="C36" s="2">
        <v>21446.300999999999</v>
      </c>
      <c r="D36" s="2">
        <v>0</v>
      </c>
      <c r="E36" s="2">
        <v>0</v>
      </c>
      <c r="F36" s="2">
        <v>24104.004999999997</v>
      </c>
      <c r="G36" s="2">
        <f t="shared" ref="G36:G67" si="5">0.75*B36</f>
        <v>21981.272727272728</v>
      </c>
      <c r="H36" s="2">
        <f t="shared" ref="H36:H67" si="6">0.75*C36</f>
        <v>16084.72575</v>
      </c>
      <c r="I36" s="2">
        <v>21981.294465884886</v>
      </c>
      <c r="J36" s="42">
        <f t="shared" ref="J36:J67" si="7">((I36-G36)/I36)*100</f>
        <v>9.8895959891049601E-5</v>
      </c>
      <c r="K36" s="42">
        <f t="shared" ref="K36:K67" si="8">((I36-H36)/I36)*100</f>
        <v>26.825393404544034</v>
      </c>
      <c r="L36" s="41">
        <f t="shared" ref="L36:L67" si="9">I36/C36</f>
        <v>1.0249457221497025</v>
      </c>
    </row>
    <row r="37" spans="1:12">
      <c r="A37" t="s">
        <v>62</v>
      </c>
      <c r="B37" s="2">
        <v>27892.165000000005</v>
      </c>
      <c r="C37" s="2">
        <v>24504.874000000003</v>
      </c>
      <c r="D37" s="2">
        <v>0</v>
      </c>
      <c r="E37" s="2">
        <v>0</v>
      </c>
      <c r="F37" s="2">
        <v>26725.504999999997</v>
      </c>
      <c r="G37" s="2">
        <f t="shared" si="5"/>
        <v>20919.123750000002</v>
      </c>
      <c r="H37" s="2">
        <f t="shared" si="6"/>
        <v>18378.655500000001</v>
      </c>
      <c r="I37" s="2">
        <v>11953.812021342042</v>
      </c>
      <c r="J37" s="42">
        <f t="shared" si="7"/>
        <v>-74.999604416160409</v>
      </c>
      <c r="K37" s="42">
        <f t="shared" si="8"/>
        <v>-53.747235335365829</v>
      </c>
      <c r="L37" s="41">
        <f t="shared" si="9"/>
        <v>0.48781364969850655</v>
      </c>
    </row>
    <row r="38" spans="1:12">
      <c r="A38" t="s">
        <v>58</v>
      </c>
      <c r="B38" s="2">
        <v>24044.537727272724</v>
      </c>
      <c r="C38" s="2">
        <v>29272.017</v>
      </c>
      <c r="D38" s="2">
        <v>0</v>
      </c>
      <c r="E38" s="2">
        <v>0</v>
      </c>
      <c r="F38" s="2">
        <v>19591.3</v>
      </c>
      <c r="G38" s="2">
        <f t="shared" si="5"/>
        <v>18033.403295454544</v>
      </c>
      <c r="H38" s="2">
        <f t="shared" si="6"/>
        <v>21954.012750000002</v>
      </c>
      <c r="I38" s="2">
        <v>20373.628241396105</v>
      </c>
      <c r="J38" s="42">
        <f t="shared" si="7"/>
        <v>11.486539943762111</v>
      </c>
      <c r="K38" s="42">
        <f t="shared" si="8"/>
        <v>-7.7570106309920588</v>
      </c>
      <c r="L38" s="41">
        <f t="shared" si="9"/>
        <v>0.696010399331078</v>
      </c>
    </row>
    <row r="39" spans="1:12">
      <c r="A39" t="s">
        <v>52</v>
      </c>
      <c r="B39" s="2">
        <v>23027.972727272732</v>
      </c>
      <c r="C39" s="2">
        <v>33753.618999999999</v>
      </c>
      <c r="D39" s="2">
        <v>0</v>
      </c>
      <c r="E39" s="2">
        <v>0</v>
      </c>
      <c r="F39" s="2">
        <v>28905.61</v>
      </c>
      <c r="G39" s="2">
        <f t="shared" si="5"/>
        <v>17270.979545454549</v>
      </c>
      <c r="H39" s="2">
        <f t="shared" si="6"/>
        <v>25315.214249999997</v>
      </c>
      <c r="I39" s="2">
        <v>18179.993609345158</v>
      </c>
      <c r="J39" s="42">
        <f t="shared" si="7"/>
        <v>5.0000791167679148</v>
      </c>
      <c r="K39" s="42">
        <f t="shared" si="8"/>
        <v>-39.247652083810877</v>
      </c>
      <c r="L39" s="41">
        <f t="shared" si="9"/>
        <v>0.53860872250010161</v>
      </c>
    </row>
    <row r="40" spans="1:12">
      <c r="A40" t="s">
        <v>71</v>
      </c>
      <c r="B40" s="2">
        <v>16824.150909090909</v>
      </c>
      <c r="C40" s="2">
        <v>7924.7660000000005</v>
      </c>
      <c r="D40" s="2">
        <v>0</v>
      </c>
      <c r="E40" s="2">
        <v>0</v>
      </c>
      <c r="F40" s="2">
        <v>7166.83</v>
      </c>
      <c r="G40" s="2">
        <f t="shared" si="5"/>
        <v>12618.113181818182</v>
      </c>
      <c r="H40" s="2">
        <f t="shared" si="6"/>
        <v>5943.5745000000006</v>
      </c>
      <c r="I40" s="2">
        <v>12618.125660634676</v>
      </c>
      <c r="J40" s="42">
        <f t="shared" si="7"/>
        <v>9.8895959903918471E-5</v>
      </c>
      <c r="K40" s="42">
        <f t="shared" si="8"/>
        <v>52.896534240878324</v>
      </c>
      <c r="L40" s="41">
        <f t="shared" si="9"/>
        <v>1.5922395261430653</v>
      </c>
    </row>
    <row r="41" spans="1:12">
      <c r="A41" t="s">
        <v>68</v>
      </c>
      <c r="B41" s="2">
        <v>16682.415454545458</v>
      </c>
      <c r="C41" s="2">
        <v>13364.768</v>
      </c>
      <c r="D41" s="2">
        <v>0</v>
      </c>
      <c r="E41" s="2">
        <v>0</v>
      </c>
      <c r="F41" s="2">
        <v>12049.535</v>
      </c>
      <c r="G41" s="2">
        <f t="shared" si="5"/>
        <v>12511.811590909094</v>
      </c>
      <c r="H41" s="2">
        <f t="shared" si="6"/>
        <v>10023.576000000001</v>
      </c>
      <c r="I41" s="2">
        <v>12511.823964597505</v>
      </c>
      <c r="J41" s="42">
        <f t="shared" si="7"/>
        <v>9.8895959899001425E-5</v>
      </c>
      <c r="K41" s="42">
        <f t="shared" si="8"/>
        <v>19.887172099272327</v>
      </c>
      <c r="L41" s="41">
        <f t="shared" si="9"/>
        <v>0.93617966017797727</v>
      </c>
    </row>
    <row r="42" spans="1:12">
      <c r="A42" t="s">
        <v>65</v>
      </c>
      <c r="B42" s="2">
        <v>16394.76090909091</v>
      </c>
      <c r="C42" s="2">
        <v>15121.670999999998</v>
      </c>
      <c r="D42" s="2">
        <v>0</v>
      </c>
      <c r="E42" s="2">
        <v>0</v>
      </c>
      <c r="F42" s="2">
        <v>11329.625</v>
      </c>
      <c r="G42" s="2">
        <f t="shared" si="5"/>
        <v>12296.070681818182</v>
      </c>
      <c r="H42" s="2">
        <f t="shared" si="6"/>
        <v>11341.253249999998</v>
      </c>
      <c r="I42" s="2">
        <v>12296.08284214734</v>
      </c>
      <c r="J42" s="42">
        <f t="shared" si="7"/>
        <v>9.8895959903476442E-5</v>
      </c>
      <c r="K42" s="42">
        <f t="shared" si="8"/>
        <v>7.7653152179039324</v>
      </c>
      <c r="L42" s="41">
        <f t="shared" si="9"/>
        <v>0.81314312698294655</v>
      </c>
    </row>
    <row r="43" spans="1:12">
      <c r="A43" t="s">
        <v>76</v>
      </c>
      <c r="B43" s="2">
        <v>14008.285909090908</v>
      </c>
      <c r="C43" s="2">
        <v>6910.3790000000008</v>
      </c>
      <c r="D43" s="2">
        <v>0</v>
      </c>
      <c r="E43" s="2">
        <v>0</v>
      </c>
      <c r="F43" s="2">
        <v>12310.17</v>
      </c>
      <c r="G43" s="2">
        <f t="shared" si="5"/>
        <v>10506.214431818182</v>
      </c>
      <c r="H43" s="2">
        <f t="shared" si="6"/>
        <v>5182.7842500000006</v>
      </c>
      <c r="I43" s="2">
        <v>12007.108993246889</v>
      </c>
      <c r="J43" s="42">
        <f t="shared" si="7"/>
        <v>12.500049447979942</v>
      </c>
      <c r="K43" s="42">
        <f t="shared" si="8"/>
        <v>56.835702474967675</v>
      </c>
      <c r="L43" s="41">
        <f t="shared" si="9"/>
        <v>1.7375471002743681</v>
      </c>
    </row>
    <row r="44" spans="1:12">
      <c r="A44" t="s">
        <v>72</v>
      </c>
      <c r="B44" s="2">
        <v>11534.006818181819</v>
      </c>
      <c r="C44" s="2">
        <v>8592.5010000000002</v>
      </c>
      <c r="D44" s="2">
        <v>0</v>
      </c>
      <c r="E44" s="2">
        <v>0</v>
      </c>
      <c r="F44" s="2">
        <v>7818.8050000000003</v>
      </c>
      <c r="G44" s="2">
        <f t="shared" si="5"/>
        <v>8650.5051136363636</v>
      </c>
      <c r="H44" s="2">
        <f t="shared" si="6"/>
        <v>6444.3757500000002</v>
      </c>
      <c r="I44" s="2">
        <v>8650.5136686448932</v>
      </c>
      <c r="J44" s="42">
        <f t="shared" si="7"/>
        <v>9.8895959908051559E-5</v>
      </c>
      <c r="K44" s="42">
        <f t="shared" si="8"/>
        <v>25.502970148944758</v>
      </c>
      <c r="L44" s="41">
        <f t="shared" si="9"/>
        <v>1.0067515463361474</v>
      </c>
    </row>
    <row r="45" spans="1:12">
      <c r="A45" t="s">
        <v>66</v>
      </c>
      <c r="B45" s="2">
        <v>10228.242272727271</v>
      </c>
      <c r="C45" s="2">
        <v>14991.737000000003</v>
      </c>
      <c r="D45" s="2">
        <v>0</v>
      </c>
      <c r="E45" s="2">
        <v>0</v>
      </c>
      <c r="F45" s="2">
        <v>9199.07</v>
      </c>
      <c r="G45" s="2">
        <f t="shared" si="5"/>
        <v>7671.1817045454536</v>
      </c>
      <c r="H45" s="2">
        <f t="shared" si="6"/>
        <v>11243.802750000003</v>
      </c>
      <c r="I45" s="2">
        <v>7671.1892910417391</v>
      </c>
      <c r="J45" s="42">
        <f t="shared" si="7"/>
        <v>9.8895959905088895E-5</v>
      </c>
      <c r="K45" s="42">
        <f t="shared" si="8"/>
        <v>-46.571832911622842</v>
      </c>
      <c r="L45" s="41">
        <f t="shared" si="9"/>
        <v>0.5116944948435086</v>
      </c>
    </row>
    <row r="46" spans="1:12">
      <c r="A46" t="s">
        <v>70</v>
      </c>
      <c r="B46" s="2">
        <v>9799.8922727272729</v>
      </c>
      <c r="C46" s="2">
        <v>8800.4570000000003</v>
      </c>
      <c r="D46" s="2">
        <v>0</v>
      </c>
      <c r="E46" s="2">
        <v>0</v>
      </c>
      <c r="F46" s="2">
        <v>4589.46</v>
      </c>
      <c r="G46" s="2">
        <f t="shared" si="5"/>
        <v>7349.9192045454547</v>
      </c>
      <c r="H46" s="2">
        <f t="shared" si="6"/>
        <v>6600.3427499999998</v>
      </c>
      <c r="I46" s="2">
        <v>7151.2803853170708</v>
      </c>
      <c r="J46" s="42">
        <f t="shared" si="7"/>
        <v>-2.7776678933779038</v>
      </c>
      <c r="K46" s="42">
        <f t="shared" si="8"/>
        <v>7.7040418726728994</v>
      </c>
      <c r="L46" s="41">
        <f t="shared" si="9"/>
        <v>0.81260329836474066</v>
      </c>
    </row>
    <row r="47" spans="1:12">
      <c r="A47" t="s">
        <v>77</v>
      </c>
      <c r="B47" s="2">
        <v>8727.7186363636356</v>
      </c>
      <c r="C47" s="2">
        <v>7074.4229999999998</v>
      </c>
      <c r="D47" s="2">
        <v>0</v>
      </c>
      <c r="E47" s="2">
        <v>0</v>
      </c>
      <c r="F47" s="2">
        <v>7976.42</v>
      </c>
      <c r="G47" s="2">
        <f t="shared" si="5"/>
        <v>6545.7889772727267</v>
      </c>
      <c r="H47" s="2">
        <f t="shared" si="6"/>
        <v>5305.8172500000001</v>
      </c>
      <c r="I47" s="2">
        <v>6830.3943719229128</v>
      </c>
      <c r="J47" s="42">
        <f t="shared" si="7"/>
        <v>4.1667490799665661</v>
      </c>
      <c r="K47" s="42">
        <f t="shared" si="8"/>
        <v>22.320484570991315</v>
      </c>
      <c r="L47" s="41">
        <f t="shared" si="9"/>
        <v>0.96550550792946832</v>
      </c>
    </row>
    <row r="48" spans="1:12">
      <c r="A48" t="s">
        <v>63</v>
      </c>
      <c r="B48" s="2">
        <v>7204.7650000000021</v>
      </c>
      <c r="C48" s="2">
        <v>8720.3760000000002</v>
      </c>
      <c r="D48" s="2">
        <v>0</v>
      </c>
      <c r="E48" s="2">
        <v>0</v>
      </c>
      <c r="F48" s="2">
        <v>6405.0599999999995</v>
      </c>
      <c r="G48" s="2">
        <f t="shared" si="5"/>
        <v>5403.5737500000014</v>
      </c>
      <c r="H48" s="2">
        <f t="shared" si="6"/>
        <v>6540.2820000000002</v>
      </c>
      <c r="I48" s="2">
        <v>5403.5790939214157</v>
      </c>
      <c r="J48" s="42">
        <f t="shared" si="7"/>
        <v>9.8895959908542675E-5</v>
      </c>
      <c r="K48" s="42">
        <f t="shared" si="8"/>
        <v>-21.036111183368856</v>
      </c>
      <c r="L48" s="41">
        <f t="shared" si="9"/>
        <v>0.61964978275264915</v>
      </c>
    </row>
    <row r="49" spans="1:12">
      <c r="A49" t="s">
        <v>83</v>
      </c>
      <c r="B49" s="2">
        <v>5314.8777272727275</v>
      </c>
      <c r="C49" s="2">
        <v>1358.817</v>
      </c>
      <c r="D49" s="2">
        <v>0</v>
      </c>
      <c r="E49" s="2">
        <v>0</v>
      </c>
      <c r="F49" s="2">
        <v>2556.6</v>
      </c>
      <c r="G49" s="2">
        <f t="shared" si="5"/>
        <v>3986.1582954545456</v>
      </c>
      <c r="H49" s="2">
        <f t="shared" si="6"/>
        <v>1019.11275</v>
      </c>
      <c r="I49" s="2">
        <v>3986.162237607954</v>
      </c>
      <c r="J49" s="42">
        <f t="shared" si="7"/>
        <v>9.8895959908400157E-5</v>
      </c>
      <c r="K49" s="42">
        <f t="shared" si="8"/>
        <v>74.433736279345297</v>
      </c>
      <c r="L49" s="41">
        <f t="shared" si="9"/>
        <v>2.9335534053577148</v>
      </c>
    </row>
    <row r="50" spans="1:12">
      <c r="A50" t="s">
        <v>75</v>
      </c>
      <c r="B50" s="2">
        <v>5022.0418181818177</v>
      </c>
      <c r="C50" s="2">
        <v>6135.1240000000007</v>
      </c>
      <c r="D50" s="2">
        <v>0</v>
      </c>
      <c r="E50" s="2">
        <v>0</v>
      </c>
      <c r="F50" s="2">
        <v>3422</v>
      </c>
      <c r="G50" s="2">
        <f t="shared" si="5"/>
        <v>3766.5313636363635</v>
      </c>
      <c r="H50" s="2">
        <f t="shared" si="6"/>
        <v>4601.3430000000008</v>
      </c>
      <c r="I50" s="2">
        <v>4617.0399186722989</v>
      </c>
      <c r="J50" s="42">
        <f t="shared" si="7"/>
        <v>18.421078656831547</v>
      </c>
      <c r="K50" s="42">
        <f t="shared" si="8"/>
        <v>0.33997797179132938</v>
      </c>
      <c r="L50" s="41">
        <f t="shared" si="9"/>
        <v>0.75255853323784461</v>
      </c>
    </row>
    <row r="51" spans="1:12">
      <c r="A51" t="s">
        <v>81</v>
      </c>
      <c r="B51" s="2">
        <v>3958.4831818181829</v>
      </c>
      <c r="C51" s="2">
        <v>4085.4309999999996</v>
      </c>
      <c r="D51" s="2">
        <v>0</v>
      </c>
      <c r="E51" s="2">
        <v>0</v>
      </c>
      <c r="F51" s="2">
        <v>3588.3249999999998</v>
      </c>
      <c r="G51" s="2">
        <f t="shared" si="5"/>
        <v>2968.8623863636371</v>
      </c>
      <c r="H51" s="2">
        <f t="shared" si="6"/>
        <v>3064.0732499999995</v>
      </c>
      <c r="I51" s="2">
        <v>2968.8653224514956</v>
      </c>
      <c r="J51" s="42">
        <f t="shared" si="7"/>
        <v>9.8895959887842708E-5</v>
      </c>
      <c r="K51" s="42">
        <f t="shared" si="8"/>
        <v>-3.2068793026248628</v>
      </c>
      <c r="L51" s="41">
        <f t="shared" si="9"/>
        <v>0.7266957445741945</v>
      </c>
    </row>
    <row r="52" spans="1:12">
      <c r="A52" t="s">
        <v>86</v>
      </c>
      <c r="B52" s="2">
        <v>3625.931818181818</v>
      </c>
      <c r="C52" s="2">
        <v>2874.5189999999993</v>
      </c>
      <c r="D52" s="2">
        <v>0</v>
      </c>
      <c r="E52" s="2">
        <v>0</v>
      </c>
      <c r="F52" s="2">
        <v>2743.42</v>
      </c>
      <c r="G52" s="2">
        <f t="shared" si="5"/>
        <v>2719.4488636363635</v>
      </c>
      <c r="H52" s="2">
        <f t="shared" si="6"/>
        <v>2155.8892499999993</v>
      </c>
      <c r="I52" s="2">
        <v>2719.4515530640811</v>
      </c>
      <c r="J52" s="42">
        <f t="shared" si="7"/>
        <v>9.889595990453648E-5</v>
      </c>
      <c r="K52" s="42">
        <f t="shared" si="8"/>
        <v>20.723380875423231</v>
      </c>
      <c r="L52" s="41">
        <f t="shared" si="9"/>
        <v>0.94605447139646026</v>
      </c>
    </row>
    <row r="53" spans="1:12">
      <c r="A53" t="s">
        <v>64</v>
      </c>
      <c r="B53" s="2">
        <v>2510.6422727272729</v>
      </c>
      <c r="C53" s="2">
        <v>4591.4470000000001</v>
      </c>
      <c r="D53" s="2">
        <v>0</v>
      </c>
      <c r="E53" s="2">
        <v>0</v>
      </c>
      <c r="F53" s="2">
        <v>1029.01</v>
      </c>
      <c r="G53" s="2">
        <f t="shared" si="5"/>
        <v>1882.9817045454547</v>
      </c>
      <c r="H53" s="2">
        <f t="shared" si="6"/>
        <v>3443.5852500000001</v>
      </c>
      <c r="I53" s="2">
        <v>2088.6869768921247</v>
      </c>
      <c r="J53" s="42">
        <f t="shared" si="7"/>
        <v>9.8485447854302457</v>
      </c>
      <c r="K53" s="42">
        <f t="shared" si="8"/>
        <v>-64.868421553712423</v>
      </c>
      <c r="L53" s="41">
        <f t="shared" si="9"/>
        <v>0.45490821888875654</v>
      </c>
    </row>
    <row r="54" spans="1:12">
      <c r="A54" t="s">
        <v>78</v>
      </c>
      <c r="B54" s="2">
        <v>2444.2545454545452</v>
      </c>
      <c r="C54" s="2">
        <v>1861.7849999999999</v>
      </c>
      <c r="D54" s="2">
        <v>0</v>
      </c>
      <c r="E54" s="2">
        <v>0</v>
      </c>
      <c r="F54" s="2">
        <v>664</v>
      </c>
      <c r="G54" s="2">
        <f t="shared" si="5"/>
        <v>1833.1909090909089</v>
      </c>
      <c r="H54" s="2">
        <f t="shared" si="6"/>
        <v>1396.3387499999999</v>
      </c>
      <c r="I54" s="2">
        <v>1655.7874501555214</v>
      </c>
      <c r="J54" s="42">
        <f t="shared" si="7"/>
        <v>-10.714144434342995</v>
      </c>
      <c r="K54" s="42">
        <f t="shared" si="8"/>
        <v>15.669203201845292</v>
      </c>
      <c r="L54" s="41">
        <f t="shared" si="9"/>
        <v>0.88935481280358442</v>
      </c>
    </row>
    <row r="55" spans="1:12">
      <c r="A55" t="s">
        <v>84</v>
      </c>
      <c r="B55" s="2">
        <v>1918.9145454545449</v>
      </c>
      <c r="C55" s="2">
        <v>1953.1419999999998</v>
      </c>
      <c r="D55" s="2">
        <v>0</v>
      </c>
      <c r="E55" s="2">
        <v>0</v>
      </c>
      <c r="F55" s="2">
        <v>1464.9850000000001</v>
      </c>
      <c r="G55" s="2">
        <f t="shared" si="5"/>
        <v>1439.1859090909086</v>
      </c>
      <c r="H55" s="2">
        <f t="shared" si="6"/>
        <v>1464.8564999999999</v>
      </c>
      <c r="I55" s="2">
        <v>1439.1873323890359</v>
      </c>
      <c r="J55" s="42">
        <f t="shared" si="7"/>
        <v>9.8895959911620576E-5</v>
      </c>
      <c r="K55" s="42">
        <f t="shared" si="8"/>
        <v>-1.7835876562610824</v>
      </c>
      <c r="L55" s="41">
        <f t="shared" si="9"/>
        <v>0.73685750057550148</v>
      </c>
    </row>
    <row r="56" spans="1:12">
      <c r="A56" t="s">
        <v>69</v>
      </c>
      <c r="B56" s="2">
        <v>1627.5345454545452</v>
      </c>
      <c r="C56" s="2">
        <v>2641.5029999999997</v>
      </c>
      <c r="D56" s="2">
        <v>0</v>
      </c>
      <c r="E56" s="2">
        <v>0</v>
      </c>
      <c r="F56" s="2">
        <v>726.45</v>
      </c>
      <c r="G56" s="2">
        <f t="shared" si="5"/>
        <v>1220.650909090909</v>
      </c>
      <c r="H56" s="2">
        <f t="shared" si="6"/>
        <v>1981.1272499999998</v>
      </c>
      <c r="I56" s="2">
        <v>1013.3720787683691</v>
      </c>
      <c r="J56" s="42">
        <f t="shared" si="7"/>
        <v>-20.454365643709284</v>
      </c>
      <c r="K56" s="42">
        <f t="shared" si="8"/>
        <v>-95.498503610620475</v>
      </c>
      <c r="L56" s="41">
        <f t="shared" si="9"/>
        <v>0.38363464995813717</v>
      </c>
    </row>
    <row r="57" spans="1:12">
      <c r="A57" s="39" t="s">
        <v>57</v>
      </c>
      <c r="B57" s="40">
        <v>660890.90909090906</v>
      </c>
      <c r="C57" s="40">
        <v>157391.20000000001</v>
      </c>
      <c r="D57" s="40">
        <v>0</v>
      </c>
      <c r="E57" s="2">
        <v>1</v>
      </c>
      <c r="G57" s="2">
        <f t="shared" si="5"/>
        <v>495668.18181818177</v>
      </c>
      <c r="H57" s="2">
        <f t="shared" si="6"/>
        <v>118043.40000000001</v>
      </c>
      <c r="I57" s="2">
        <v>495668.67201447295</v>
      </c>
      <c r="J57" s="42">
        <f t="shared" si="7"/>
        <v>9.8895959914194987E-5</v>
      </c>
      <c r="K57" s="42">
        <f t="shared" si="8"/>
        <v>76.18501901275026</v>
      </c>
      <c r="L57" s="41">
        <f t="shared" si="9"/>
        <v>3.1492781808288703</v>
      </c>
    </row>
    <row r="58" spans="1:12">
      <c r="A58" t="s">
        <v>59</v>
      </c>
      <c r="B58" s="2">
        <v>42450.77636363636</v>
      </c>
      <c r="C58" s="2">
        <v>18071.840000000004</v>
      </c>
      <c r="D58" s="2">
        <v>0</v>
      </c>
      <c r="E58" s="2">
        <v>1</v>
      </c>
      <c r="F58" s="2">
        <v>26715.875</v>
      </c>
      <c r="G58" s="2">
        <f t="shared" si="5"/>
        <v>31838.082272727268</v>
      </c>
      <c r="H58" s="2">
        <f t="shared" si="6"/>
        <v>13553.880000000003</v>
      </c>
      <c r="I58" s="2">
        <v>21743.122533705922</v>
      </c>
      <c r="J58" s="42">
        <f t="shared" si="7"/>
        <v>-46.42828886868601</v>
      </c>
      <c r="K58" s="42">
        <f t="shared" si="8"/>
        <v>37.663599241604125</v>
      </c>
      <c r="L58" s="41">
        <f t="shared" si="9"/>
        <v>1.2031493491368848</v>
      </c>
    </row>
    <row r="59" spans="1:12">
      <c r="A59" t="s">
        <v>82</v>
      </c>
      <c r="B59" s="2">
        <v>15656.420000000002</v>
      </c>
      <c r="C59" s="2">
        <v>7678.7250000000004</v>
      </c>
      <c r="D59" s="2">
        <v>0</v>
      </c>
      <c r="E59" s="2">
        <v>1</v>
      </c>
      <c r="F59" s="2">
        <v>13020.355</v>
      </c>
      <c r="G59" s="2">
        <f t="shared" si="5"/>
        <v>11742.315000000002</v>
      </c>
      <c r="H59" s="2">
        <f t="shared" si="6"/>
        <v>5759.0437500000007</v>
      </c>
      <c r="I59" s="2">
        <v>10064.855648193723</v>
      </c>
      <c r="J59" s="42">
        <f t="shared" si="7"/>
        <v>-16.666501840066854</v>
      </c>
      <c r="K59" s="42">
        <f t="shared" si="8"/>
        <v>42.780662224067363</v>
      </c>
      <c r="L59" s="41">
        <f t="shared" si="9"/>
        <v>1.3107456834557458</v>
      </c>
    </row>
    <row r="60" spans="1:12">
      <c r="A60" t="s">
        <v>105</v>
      </c>
      <c r="B60" s="2">
        <v>8660.3086363636376</v>
      </c>
      <c r="C60" s="2">
        <v>53.645000000000003</v>
      </c>
      <c r="D60" s="2">
        <v>0</v>
      </c>
      <c r="E60" s="2">
        <v>1</v>
      </c>
      <c r="F60" s="2">
        <v>0.5</v>
      </c>
      <c r="G60" s="2">
        <f t="shared" si="5"/>
        <v>6495.2314772727277</v>
      </c>
      <c r="H60" s="2">
        <f t="shared" si="6"/>
        <v>40.233750000000001</v>
      </c>
      <c r="I60" s="2">
        <v>5392.2756909325362</v>
      </c>
      <c r="J60" s="42">
        <f t="shared" si="7"/>
        <v>-20.45436564370927</v>
      </c>
      <c r="K60" s="42">
        <f t="shared" si="8"/>
        <v>99.253863260966867</v>
      </c>
      <c r="L60" s="41">
        <f t="shared" si="9"/>
        <v>100.51776849534041</v>
      </c>
    </row>
    <row r="61" spans="1:12">
      <c r="A61" t="s">
        <v>104</v>
      </c>
      <c r="B61" s="2">
        <v>6756.1240909090911</v>
      </c>
      <c r="C61" s="2">
        <v>211.673</v>
      </c>
      <c r="D61" s="2">
        <v>0</v>
      </c>
      <c r="E61" s="2">
        <v>1</v>
      </c>
      <c r="F61" s="2">
        <v>879.67000000000007</v>
      </c>
      <c r="G61" s="2">
        <f t="shared" si="5"/>
        <v>5067.0930681818181</v>
      </c>
      <c r="H61" s="2">
        <f t="shared" si="6"/>
        <v>158.75475</v>
      </c>
      <c r="I61" s="2">
        <v>4930.1498779272242</v>
      </c>
      <c r="J61" s="42">
        <f t="shared" si="7"/>
        <v>-2.7776678933778931</v>
      </c>
      <c r="K61" s="42">
        <f t="shared" si="8"/>
        <v>96.779920409503958</v>
      </c>
      <c r="L61" s="41">
        <f t="shared" si="9"/>
        <v>23.291349760844437</v>
      </c>
    </row>
    <row r="62" spans="1:12">
      <c r="A62" t="s">
        <v>96</v>
      </c>
      <c r="B62" s="2">
        <v>5012.0199999999995</v>
      </c>
      <c r="C62" s="2">
        <v>552.74900000000002</v>
      </c>
      <c r="D62" s="2">
        <v>0</v>
      </c>
      <c r="E62" s="2">
        <v>1</v>
      </c>
      <c r="F62" s="2">
        <v>1204.08</v>
      </c>
      <c r="G62" s="2">
        <f t="shared" si="5"/>
        <v>3759.0149999999994</v>
      </c>
      <c r="H62" s="2">
        <f t="shared" si="6"/>
        <v>414.56175000000002</v>
      </c>
      <c r="I62" s="2">
        <v>3759.0187175176429</v>
      </c>
      <c r="J62" s="42">
        <f t="shared" si="7"/>
        <v>9.8895959899966216E-5</v>
      </c>
      <c r="K62" s="42">
        <f t="shared" si="8"/>
        <v>88.971543342732659</v>
      </c>
      <c r="L62" s="41">
        <f t="shared" si="9"/>
        <v>6.800588906569967</v>
      </c>
    </row>
    <row r="63" spans="1:12">
      <c r="A63" t="s">
        <v>95</v>
      </c>
      <c r="B63" s="2">
        <v>4379.5181818181818</v>
      </c>
      <c r="C63" s="2">
        <v>937.37599999999986</v>
      </c>
      <c r="D63" s="2">
        <v>0</v>
      </c>
      <c r="E63" s="2">
        <v>1</v>
      </c>
      <c r="F63" s="2">
        <v>1213.665</v>
      </c>
      <c r="G63" s="2">
        <f t="shared" si="5"/>
        <v>3284.6386363636366</v>
      </c>
      <c r="H63" s="2">
        <f t="shared" si="6"/>
        <v>703.03199999999993</v>
      </c>
      <c r="I63" s="2">
        <v>3725.8609515324542</v>
      </c>
      <c r="J63" s="42">
        <f t="shared" si="7"/>
        <v>11.842157313663087</v>
      </c>
      <c r="K63" s="42">
        <f t="shared" si="8"/>
        <v>81.131018866636936</v>
      </c>
      <c r="L63" s="41">
        <f t="shared" si="9"/>
        <v>3.9747774121936712</v>
      </c>
    </row>
    <row r="64" spans="1:12">
      <c r="A64" t="s">
        <v>91</v>
      </c>
      <c r="B64" s="2">
        <v>2849.1149999999998</v>
      </c>
      <c r="C64" s="2">
        <v>878.55800000000022</v>
      </c>
      <c r="D64" s="2">
        <v>0</v>
      </c>
      <c r="E64" s="2">
        <v>1</v>
      </c>
      <c r="F64" s="2">
        <v>2396.98</v>
      </c>
      <c r="G64" s="2">
        <f t="shared" si="5"/>
        <v>2136.8362499999998</v>
      </c>
      <c r="H64" s="2">
        <f t="shared" si="6"/>
        <v>658.91850000000022</v>
      </c>
      <c r="I64" s="2">
        <v>2136.8383632468108</v>
      </c>
      <c r="J64" s="42">
        <f t="shared" si="7"/>
        <v>9.8895959904939505E-5</v>
      </c>
      <c r="K64" s="42">
        <f t="shared" si="8"/>
        <v>69.163858561636403</v>
      </c>
      <c r="L64" s="41">
        <f t="shared" si="9"/>
        <v>2.4322109220413566</v>
      </c>
    </row>
    <row r="65" spans="1:13">
      <c r="A65" t="s">
        <v>102</v>
      </c>
      <c r="B65" s="2">
        <v>2079.7768181818178</v>
      </c>
      <c r="C65" s="2">
        <v>295.04300000000001</v>
      </c>
      <c r="D65" s="2">
        <v>0</v>
      </c>
      <c r="E65" s="2">
        <v>1</v>
      </c>
      <c r="F65" s="2">
        <v>0</v>
      </c>
      <c r="G65" s="2">
        <f t="shared" si="5"/>
        <v>1559.8326136363635</v>
      </c>
      <c r="H65" s="2">
        <f t="shared" si="6"/>
        <v>221.28225</v>
      </c>
      <c r="I65" s="2">
        <v>1559.8341562493251</v>
      </c>
      <c r="J65" s="42">
        <f t="shared" si="7"/>
        <v>9.8895959899122056E-5</v>
      </c>
      <c r="K65" s="42">
        <f t="shared" si="8"/>
        <v>85.813732241119737</v>
      </c>
      <c r="L65" s="41">
        <f t="shared" si="9"/>
        <v>5.2868027923025629</v>
      </c>
    </row>
    <row r="66" spans="1:13">
      <c r="A66" t="s">
        <v>85</v>
      </c>
      <c r="B66" s="2">
        <v>1800.3213636363632</v>
      </c>
      <c r="C66" s="2">
        <v>749.27199999999993</v>
      </c>
      <c r="D66" s="2">
        <v>0</v>
      </c>
      <c r="E66" s="2">
        <v>1</v>
      </c>
      <c r="F66" s="2">
        <v>352.27</v>
      </c>
      <c r="G66" s="2">
        <f t="shared" si="5"/>
        <v>1350.2410227272724</v>
      </c>
      <c r="H66" s="2">
        <f t="shared" si="6"/>
        <v>561.95399999999995</v>
      </c>
      <c r="I66" s="2">
        <v>1313.7494267023258</v>
      </c>
      <c r="J66" s="42">
        <f t="shared" si="7"/>
        <v>-2.7776678933778904</v>
      </c>
      <c r="K66" s="42">
        <f t="shared" si="8"/>
        <v>57.225176386141285</v>
      </c>
      <c r="L66" s="41">
        <f t="shared" si="9"/>
        <v>1.7533678379845048</v>
      </c>
    </row>
    <row r="67" spans="1:13">
      <c r="A67" t="s">
        <v>92</v>
      </c>
      <c r="B67" s="2">
        <v>1032.8268181818185</v>
      </c>
      <c r="C67" s="2">
        <v>741.42399999999998</v>
      </c>
      <c r="D67" s="2">
        <v>0</v>
      </c>
      <c r="E67" s="2">
        <v>1</v>
      </c>
      <c r="F67" s="2">
        <v>886.36500000000001</v>
      </c>
      <c r="G67" s="2">
        <f t="shared" si="5"/>
        <v>774.62011363636384</v>
      </c>
      <c r="H67" s="2">
        <f t="shared" si="6"/>
        <v>556.06799999999998</v>
      </c>
      <c r="I67" s="2">
        <v>815.39027236504558</v>
      </c>
      <c r="J67" s="42">
        <f t="shared" si="7"/>
        <v>5.0000791167679237</v>
      </c>
      <c r="K67" s="42">
        <f t="shared" si="8"/>
        <v>31.803454266492459</v>
      </c>
      <c r="L67" s="41">
        <f t="shared" si="9"/>
        <v>1.0997624468118723</v>
      </c>
    </row>
    <row r="68" spans="1:13">
      <c r="A68" t="s">
        <v>97</v>
      </c>
      <c r="B68" s="2">
        <v>795.09363636363673</v>
      </c>
      <c r="C68" s="2">
        <v>109.128</v>
      </c>
      <c r="D68" s="2">
        <v>0</v>
      </c>
      <c r="E68" s="2">
        <v>1</v>
      </c>
      <c r="F68" s="2">
        <v>45.96</v>
      </c>
      <c r="G68" s="2">
        <f t="shared" ref="G68:G76" si="10">0.75*B68</f>
        <v>596.32022727272761</v>
      </c>
      <c r="H68" s="2">
        <f t="shared" ref="H68:H76" si="11">0.75*C68</f>
        <v>81.846000000000004</v>
      </c>
      <c r="I68" s="2">
        <v>745.40046838364651</v>
      </c>
      <c r="J68" s="42">
        <f t="shared" ref="J68:J76" si="12">((I68-G68)/I68)*100</f>
        <v>20.000019779191973</v>
      </c>
      <c r="K68" s="42">
        <f t="shared" ref="K68:K76" si="13">((I68-H68)/I68)*100</f>
        <v>89.019862010889554</v>
      </c>
      <c r="L68" s="41">
        <f t="shared" ref="L68:L73" si="14">I68/C68</f>
        <v>6.8305152516645267</v>
      </c>
    </row>
    <row r="69" spans="1:13">
      <c r="A69" t="s">
        <v>89</v>
      </c>
      <c r="B69" s="2">
        <v>736.14318181818192</v>
      </c>
      <c r="C69" s="2">
        <v>878.05799999999999</v>
      </c>
      <c r="D69" s="2">
        <v>0</v>
      </c>
      <c r="E69" s="2">
        <v>1</v>
      </c>
      <c r="F69" s="2">
        <v>618.11</v>
      </c>
      <c r="G69" s="2">
        <f t="shared" si="10"/>
        <v>552.10738636363646</v>
      </c>
      <c r="H69" s="2">
        <f t="shared" si="11"/>
        <v>658.54349999999999</v>
      </c>
      <c r="I69" s="2">
        <v>637.3323548873924</v>
      </c>
      <c r="J69" s="42">
        <f t="shared" si="12"/>
        <v>13.372139021376686</v>
      </c>
      <c r="K69" s="42">
        <f t="shared" si="13"/>
        <v>-3.328113652154896</v>
      </c>
      <c r="L69" s="41">
        <f t="shared" si="14"/>
        <v>0.72584311615792174</v>
      </c>
    </row>
    <row r="70" spans="1:13">
      <c r="A70" t="s">
        <v>98</v>
      </c>
      <c r="B70" s="2">
        <v>336.61363636363643</v>
      </c>
      <c r="C70" s="2">
        <v>167.7</v>
      </c>
      <c r="D70" s="2">
        <v>0</v>
      </c>
      <c r="E70" s="2">
        <v>1</v>
      </c>
      <c r="F70" s="2">
        <v>21</v>
      </c>
      <c r="G70" s="2">
        <f t="shared" si="10"/>
        <v>252.46022727272731</v>
      </c>
      <c r="H70" s="2">
        <f t="shared" si="11"/>
        <v>125.77499999999999</v>
      </c>
      <c r="I70" s="2">
        <v>252.46047694593935</v>
      </c>
      <c r="J70" s="42">
        <f t="shared" si="12"/>
        <v>9.8895959898164014E-5</v>
      </c>
      <c r="K70" s="42">
        <f t="shared" si="13"/>
        <v>50.180320689589429</v>
      </c>
      <c r="L70" s="41">
        <f t="shared" si="14"/>
        <v>1.5054292006317196</v>
      </c>
    </row>
    <row r="71" spans="1:13">
      <c r="A71" t="s">
        <v>103</v>
      </c>
      <c r="B71" s="2">
        <v>252.84954545454548</v>
      </c>
      <c r="C71" s="2">
        <v>412.11599999999999</v>
      </c>
      <c r="D71" s="2">
        <v>0</v>
      </c>
      <c r="E71" s="2">
        <v>1</v>
      </c>
      <c r="F71" s="2">
        <v>39.010000000000005</v>
      </c>
      <c r="G71" s="2">
        <f t="shared" si="10"/>
        <v>189.63715909090911</v>
      </c>
      <c r="H71" s="2">
        <f t="shared" si="11"/>
        <v>309.08699999999999</v>
      </c>
      <c r="I71" s="2">
        <v>206.87704962138741</v>
      </c>
      <c r="J71" s="42">
        <f t="shared" si="12"/>
        <v>8.3333992639732646</v>
      </c>
      <c r="K71" s="42">
        <f t="shared" si="13"/>
        <v>-49.406133046498105</v>
      </c>
      <c r="L71" s="41">
        <f t="shared" si="14"/>
        <v>0.50198742495168214</v>
      </c>
    </row>
    <row r="72" spans="1:13">
      <c r="A72" t="s">
        <v>101</v>
      </c>
      <c r="B72" s="2">
        <v>227.16181818181815</v>
      </c>
      <c r="C72" s="2">
        <v>251.48800000000006</v>
      </c>
      <c r="D72" s="2">
        <v>0</v>
      </c>
      <c r="E72" s="2">
        <v>1</v>
      </c>
      <c r="F72" s="2">
        <v>5.65</v>
      </c>
      <c r="G72" s="2">
        <f t="shared" si="10"/>
        <v>170.37136363636361</v>
      </c>
      <c r="H72" s="2">
        <f t="shared" si="11"/>
        <v>188.61600000000004</v>
      </c>
      <c r="I72" s="2">
        <v>170.3715321269257</v>
      </c>
      <c r="J72" s="42">
        <f t="shared" si="12"/>
        <v>9.8895959897569167E-5</v>
      </c>
      <c r="K72" s="42">
        <f t="shared" si="13"/>
        <v>-10.7086363815067</v>
      </c>
      <c r="L72" s="41">
        <f t="shared" si="14"/>
        <v>0.6774539227594385</v>
      </c>
    </row>
    <row r="73" spans="1:13">
      <c r="A73" t="s">
        <v>110</v>
      </c>
      <c r="B73" s="2">
        <v>0.38090909090909092</v>
      </c>
      <c r="C73" s="2">
        <v>0.83800000000000008</v>
      </c>
      <c r="D73" s="2">
        <v>0</v>
      </c>
      <c r="E73" s="2">
        <v>1</v>
      </c>
      <c r="F73" s="2">
        <v>0</v>
      </c>
      <c r="G73" s="2">
        <f t="shared" si="10"/>
        <v>0.2856818181818182</v>
      </c>
      <c r="H73" s="2">
        <f t="shared" si="11"/>
        <v>0.62850000000000006</v>
      </c>
      <c r="I73" s="2">
        <v>0.28568210070987399</v>
      </c>
      <c r="J73" s="42">
        <f t="shared" si="12"/>
        <v>9.8895959908529421E-5</v>
      </c>
      <c r="K73" s="42">
        <f t="shared" si="13"/>
        <v>-119.9997824288882</v>
      </c>
      <c r="L73" s="41">
        <f t="shared" si="14"/>
        <v>0.34090942805474217</v>
      </c>
    </row>
    <row r="74" spans="1:13">
      <c r="A74" t="s">
        <v>109</v>
      </c>
      <c r="B74" s="2">
        <v>0</v>
      </c>
      <c r="C74" s="2">
        <v>0</v>
      </c>
      <c r="D74" s="2">
        <v>0</v>
      </c>
      <c r="E74" s="2">
        <v>1</v>
      </c>
      <c r="F74" s="2">
        <v>0</v>
      </c>
      <c r="G74" s="2">
        <f t="shared" si="10"/>
        <v>0</v>
      </c>
      <c r="H74" s="2">
        <f t="shared" si="11"/>
        <v>0</v>
      </c>
      <c r="I74" s="2">
        <v>0</v>
      </c>
      <c r="J74" s="42" t="e">
        <f t="shared" si="12"/>
        <v>#DIV/0!</v>
      </c>
      <c r="K74" s="42" t="e">
        <f t="shared" si="13"/>
        <v>#DIV/0!</v>
      </c>
    </row>
    <row r="75" spans="1:13">
      <c r="A75" t="s">
        <v>111</v>
      </c>
      <c r="B75" s="2">
        <v>0</v>
      </c>
      <c r="C75" s="2">
        <v>0</v>
      </c>
      <c r="D75" s="2">
        <v>0</v>
      </c>
      <c r="E75" s="2">
        <v>1</v>
      </c>
      <c r="F75" s="2">
        <v>0</v>
      </c>
      <c r="G75" s="2">
        <f t="shared" si="10"/>
        <v>0</v>
      </c>
      <c r="H75" s="2">
        <f t="shared" si="11"/>
        <v>0</v>
      </c>
      <c r="I75" s="2">
        <v>0</v>
      </c>
      <c r="J75" s="42" t="e">
        <f t="shared" si="12"/>
        <v>#DIV/0!</v>
      </c>
      <c r="K75" s="42" t="e">
        <f t="shared" si="13"/>
        <v>#DIV/0!</v>
      </c>
    </row>
    <row r="76" spans="1:13">
      <c r="A76" t="s">
        <v>112</v>
      </c>
      <c r="B76" s="2">
        <v>0</v>
      </c>
      <c r="C76" s="2">
        <v>0</v>
      </c>
      <c r="D76" s="2">
        <v>0</v>
      </c>
      <c r="E76" s="2">
        <v>1</v>
      </c>
      <c r="F76" s="2">
        <v>0</v>
      </c>
      <c r="G76" s="2">
        <f t="shared" si="10"/>
        <v>0</v>
      </c>
      <c r="H76" s="2">
        <f t="shared" si="11"/>
        <v>0</v>
      </c>
      <c r="I76" s="2">
        <v>0</v>
      </c>
      <c r="J76" s="42" t="e">
        <f t="shared" si="12"/>
        <v>#DIV/0!</v>
      </c>
      <c r="K76" s="42" t="e">
        <f t="shared" si="13"/>
        <v>#DIV/0!</v>
      </c>
    </row>
    <row r="77" spans="1:13">
      <c r="G77" s="2"/>
      <c r="H77" s="2"/>
      <c r="L77" s="41">
        <f>AVERAGE(L16:L56)</f>
        <v>0.83863329671126663</v>
      </c>
      <c r="M77" s="41" t="s">
        <v>193</v>
      </c>
    </row>
    <row r="78" spans="1:13">
      <c r="G78" s="2"/>
      <c r="H78" s="2"/>
      <c r="J78" s="41"/>
      <c r="K78" s="41"/>
      <c r="L78" s="41">
        <f>AVERAGE(L4:L15)</f>
        <v>0.87833976919508361</v>
      </c>
      <c r="M78" s="41" t="s">
        <v>191</v>
      </c>
    </row>
    <row r="79" spans="1:13">
      <c r="L79" s="41">
        <f>AVERAGE(L56:L73)</f>
        <v>8.9880874878715815</v>
      </c>
      <c r="M79" s="41" t="s">
        <v>194</v>
      </c>
    </row>
  </sheetData>
  <sortState ref="A4:R76">
    <sortCondition descending="1" ref="D4:D76"/>
    <sortCondition ref="E4:E76"/>
    <sortCondition descending="1" ref="B4:B76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Landings Trends</vt:lpstr>
      <vt:lpstr>Assessed Stocks Comparison</vt:lpstr>
      <vt:lpstr>DCAC Calculations</vt:lpstr>
      <vt:lpstr>ComparisonA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kari.fenske</dc:creator>
  <cp:lastModifiedBy>kari.fenske</cp:lastModifiedBy>
  <dcterms:created xsi:type="dcterms:W3CDTF">2010-03-08T20:13:22Z</dcterms:created>
  <dcterms:modified xsi:type="dcterms:W3CDTF">2010-04-02T15:01:28Z</dcterms:modified>
</cp:coreProperties>
</file>