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Mikee\SAFMC\SSC\Oct 2020\BB\"/>
    </mc:Choice>
  </mc:AlternateContent>
  <xr:revisionPtr revIDLastSave="0" documentId="13_ncr:1_{1C14D06B-55F1-427B-8667-721F0F3D1EC1}" xr6:coauthVersionLast="45" xr6:coauthVersionMax="45" xr10:uidLastSave="{00000000-0000-0000-0000-000000000000}"/>
  <bookViews>
    <workbookView xWindow="4335" yWindow="3480" windowWidth="18900" windowHeight="10905" tabRatio="596" xr2:uid="{00000000-000D-0000-FFFF-FFFF00000000}"/>
  </bookViews>
  <sheets>
    <sheet name="Read Me" sheetId="13" r:id="rId1"/>
    <sheet name="Species Scores Default Mod" sheetId="17" r:id="rId2"/>
    <sheet name="Species Scores Default High" sheetId="22" r:id="rId3"/>
    <sheet name="All Results" sheetId="21" r:id="rId4"/>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6">#REF!</definedName>
    <definedName name="Data7">#REF!</definedName>
    <definedName name="Data8">#REF!</definedName>
    <definedName name="Data9">#REF!</definedName>
    <definedName name="Pdata1">#REF!</definedName>
    <definedName name="Pdata10">#REF!</definedName>
    <definedName name="Pdata11">#REF!</definedName>
    <definedName name="Pdata12">#REF!</definedName>
    <definedName name="Pdata13">#REF!</definedName>
    <definedName name="Pdata14">#REF!</definedName>
    <definedName name="Pdata15">#REF!</definedName>
    <definedName name="Pdata16">#REF!</definedName>
    <definedName name="Pdata17">#REF!</definedName>
    <definedName name="Pdata18">#REF!</definedName>
    <definedName name="Pdata19">#REF!</definedName>
    <definedName name="Pdata2">#REF!</definedName>
    <definedName name="Pdata20">#REF!</definedName>
    <definedName name="Pdata21">#REF!</definedName>
    <definedName name="Pdata22">#REF!</definedName>
    <definedName name="Pdata23">#REF!</definedName>
    <definedName name="Pdata24">#REF!</definedName>
    <definedName name="Pdata25">#REF!</definedName>
    <definedName name="Pdata26">#REF!</definedName>
    <definedName name="Pdata27">#REF!</definedName>
    <definedName name="Pdata28">#REF!</definedName>
    <definedName name="Pdata29">#REF!</definedName>
    <definedName name="Pdata3">#REF!</definedName>
    <definedName name="Pdata30">#REF!</definedName>
    <definedName name="Pdata31">#REF!</definedName>
    <definedName name="Pdata32">#REF!</definedName>
    <definedName name="Pdata33">#REF!</definedName>
    <definedName name="Pdata34">#REF!</definedName>
    <definedName name="Pdata35">#REF!</definedName>
    <definedName name="Pdata36">#REF!</definedName>
    <definedName name="Pdata37">#REF!</definedName>
    <definedName name="Pdata38">#REF!</definedName>
    <definedName name="Pdata39">#REF!</definedName>
    <definedName name="Pdata4">#REF!</definedName>
    <definedName name="Pdata40">#REF!</definedName>
    <definedName name="Pdata41">#REF!</definedName>
    <definedName name="Pdata42">#REF!</definedName>
    <definedName name="Pdata43">#REF!</definedName>
    <definedName name="Pdata44">#REF!</definedName>
    <definedName name="Pdata45">#REF!</definedName>
    <definedName name="Pdata46">#REF!</definedName>
    <definedName name="Pdata47">#REF!</definedName>
    <definedName name="Pdata48">#REF!</definedName>
    <definedName name="Pdata49">#REF!</definedName>
    <definedName name="Pdata5">#REF!</definedName>
    <definedName name="Pdata50">#REF!</definedName>
    <definedName name="Pdata6">#REF!</definedName>
    <definedName name="Pdata7">#REF!</definedName>
    <definedName name="Pdata8">#REF!</definedName>
    <definedName name="Pdata9">#REF!</definedName>
    <definedName name="Productivity1">#REF!</definedName>
    <definedName name="Productivity10">#REF!</definedName>
    <definedName name="Productivity11">#REF!</definedName>
    <definedName name="Productivity12">#REF!</definedName>
    <definedName name="Productivity13">#REF!</definedName>
    <definedName name="Productivity14">#REF!</definedName>
    <definedName name="Productivity15">#REF!</definedName>
    <definedName name="Productivity16">#REF!</definedName>
    <definedName name="Productivity17">#REF!</definedName>
    <definedName name="Productivity18">#REF!</definedName>
    <definedName name="Productivity19">#REF!</definedName>
    <definedName name="Productivity2">#REF!</definedName>
    <definedName name="Productivity20">#REF!</definedName>
    <definedName name="Productivity21">#REF!</definedName>
    <definedName name="Productivity22">#REF!</definedName>
    <definedName name="Productivity23">#REF!</definedName>
    <definedName name="Productivity24">#REF!</definedName>
    <definedName name="productivity25">#REF!</definedName>
    <definedName name="productivity26">#REF!</definedName>
    <definedName name="Productivity27">#REF!</definedName>
    <definedName name="Productivity28">#REF!</definedName>
    <definedName name="Productivity29">#REF!</definedName>
    <definedName name="Productivity3">#REF!</definedName>
    <definedName name="Productivity30">#REF!</definedName>
    <definedName name="Productivity31">#REF!</definedName>
    <definedName name="Productivity32">#REF!</definedName>
    <definedName name="Productivity33">#REF!</definedName>
    <definedName name="Productivity34">#REF!</definedName>
    <definedName name="Productivity35">#REF!</definedName>
    <definedName name="Productivity36">#REF!</definedName>
    <definedName name="Productivity37">#REF!</definedName>
    <definedName name="Productivity38">#REF!</definedName>
    <definedName name="Productivity39">#REF!</definedName>
    <definedName name="Productivity4">#REF!</definedName>
    <definedName name="Productivity40">#REF!</definedName>
    <definedName name="Productivity41">#REF!</definedName>
    <definedName name="Productivity42">#REF!</definedName>
    <definedName name="Productivity43">#REF!</definedName>
    <definedName name="Productivity44">#REF!</definedName>
    <definedName name="Productivity45">#REF!</definedName>
    <definedName name="Productivity46">#REF!</definedName>
    <definedName name="Productivity47">#REF!</definedName>
    <definedName name="Productivity48">#REF!</definedName>
    <definedName name="productivity49">#REF!</definedName>
    <definedName name="Productivity5">#REF!</definedName>
    <definedName name="Productivity50">#REF!</definedName>
    <definedName name="Productivity6">#REF!</definedName>
    <definedName name="Productivity7">#REF!</definedName>
    <definedName name="Productivity8">#REF!</definedName>
    <definedName name="Productivity9">#REF!</definedName>
    <definedName name="Productivty47">#REF!</definedName>
    <definedName name="Sdata1">#REF!</definedName>
    <definedName name="Sdata10">#REF!</definedName>
    <definedName name="Sdata11">#REF!</definedName>
    <definedName name="Sdata12">#REF!</definedName>
    <definedName name="Sdata13">#REF!</definedName>
    <definedName name="Sdata14">#REF!</definedName>
    <definedName name="Sdata15">#REF!</definedName>
    <definedName name="Sdata16">#REF!</definedName>
    <definedName name="Sdata17">#REF!</definedName>
    <definedName name="Sdata18">#REF!</definedName>
    <definedName name="Sdata19">#REF!</definedName>
    <definedName name="Sdata2">#REF!</definedName>
    <definedName name="Sdata20">#REF!</definedName>
    <definedName name="Sdata21">#REF!</definedName>
    <definedName name="Sdata22">#REF!</definedName>
    <definedName name="Sdata23">#REF!</definedName>
    <definedName name="Sdata24">#REF!</definedName>
    <definedName name="Sdata25">#REF!</definedName>
    <definedName name="Sdata26">#REF!</definedName>
    <definedName name="Sdata27">#REF!</definedName>
    <definedName name="Sdata28">#REF!</definedName>
    <definedName name="Sdata29">#REF!</definedName>
    <definedName name="Sdata3">#REF!</definedName>
    <definedName name="Sdata30">#REF!</definedName>
    <definedName name="Sdata31">#REF!</definedName>
    <definedName name="Sdata32">#REF!</definedName>
    <definedName name="Sdata33">#REF!</definedName>
    <definedName name="Sdata34">#REF!</definedName>
    <definedName name="Sdata35">#REF!</definedName>
    <definedName name="Sdata36">#REF!</definedName>
    <definedName name="Sdata37">#REF!</definedName>
    <definedName name="Sdata38">#REF!</definedName>
    <definedName name="Sdata39">#REF!</definedName>
    <definedName name="Sdata4">#REF!</definedName>
    <definedName name="Sdata40">#REF!</definedName>
    <definedName name="Sdata41">#REF!</definedName>
    <definedName name="Sdata42">#REF!</definedName>
    <definedName name="Sdata43">#REF!</definedName>
    <definedName name="Sdata44">#REF!</definedName>
    <definedName name="Sdata45">#REF!</definedName>
    <definedName name="Sdata46">#REF!</definedName>
    <definedName name="Sdata47">#REF!</definedName>
    <definedName name="Sdata48">#REF!</definedName>
    <definedName name="Sdata49">#REF!</definedName>
    <definedName name="Sdata5">#REF!</definedName>
    <definedName name="Sdata50">#REF!</definedName>
    <definedName name="Sdata6">#REF!</definedName>
    <definedName name="Sdata7">#REF!</definedName>
    <definedName name="Sdata8">#REF!</definedName>
    <definedName name="Sdata9">#REF!</definedName>
    <definedName name="solver_eng" localSheetId="2" hidden="1">1</definedName>
    <definedName name="solver_eng" localSheetId="1" hidden="1">1</definedName>
    <definedName name="solver_neg" localSheetId="2" hidden="1">1</definedName>
    <definedName name="solver_neg" localSheetId="1" hidden="1">1</definedName>
    <definedName name="solver_num" localSheetId="2" hidden="1">0</definedName>
    <definedName name="solver_num" localSheetId="1" hidden="1">0</definedName>
    <definedName name="solver_opt" localSheetId="2" hidden="1">'Species Scores Default High'!$S$4</definedName>
    <definedName name="solver_opt" localSheetId="1" hidden="1">'Species Scores Default Mod'!$S$4</definedName>
    <definedName name="solver_typ" localSheetId="2" hidden="1">1</definedName>
    <definedName name="solver_typ" localSheetId="1" hidden="1">1</definedName>
    <definedName name="solver_val" localSheetId="2" hidden="1">0</definedName>
    <definedName name="solver_val" localSheetId="1" hidden="1">0</definedName>
    <definedName name="solver_ver" localSheetId="2" hidden="1">3</definedName>
    <definedName name="solver_ver" localSheetId="1" hidden="1">3</definedName>
    <definedName name="Suceptibility4">#REF!</definedName>
    <definedName name="Susceptibility1">#REF!</definedName>
    <definedName name="Susceptibility10">#REF!</definedName>
    <definedName name="Susceptibility11">#REF!</definedName>
    <definedName name="Susceptibility12">#REF!</definedName>
    <definedName name="Susceptibility13">#REF!</definedName>
    <definedName name="Susceptibility14">#REF!</definedName>
    <definedName name="Susceptibility15">#REF!</definedName>
    <definedName name="Susceptibility16">#REF!</definedName>
    <definedName name="Susceptibility17">#REF!</definedName>
    <definedName name="Susceptibility18">#REF!</definedName>
    <definedName name="Susceptibility19">#REF!</definedName>
    <definedName name="Susceptibility2">#REF!</definedName>
    <definedName name="Susceptibility20">#REF!</definedName>
    <definedName name="Susceptibility21">#REF!</definedName>
    <definedName name="Susceptibility22">#REF!</definedName>
    <definedName name="Susceptibility23">#REF!</definedName>
    <definedName name="Susceptibility24">#REF!</definedName>
    <definedName name="Susceptibility25">#REF!</definedName>
    <definedName name="susceptibility26">#REF!</definedName>
    <definedName name="Susceptibility27">#REF!</definedName>
    <definedName name="Susceptibility28">#REF!</definedName>
    <definedName name="Susceptibility29">#REF!</definedName>
    <definedName name="Susceptibility3">#REF!</definedName>
    <definedName name="Susceptibility30">#REF!</definedName>
    <definedName name="Susceptibility31">#REF!</definedName>
    <definedName name="Susceptibility32">#REF!</definedName>
    <definedName name="Susceptibility33">#REF!</definedName>
    <definedName name="Susceptibility34">#REF!</definedName>
    <definedName name="Susceptibility35">#REF!</definedName>
    <definedName name="Susceptibility36">#REF!</definedName>
    <definedName name="Susceptibility37">#REF!</definedName>
    <definedName name="Susceptibility38">#REF!</definedName>
    <definedName name="Susceptibility39">#REF!</definedName>
    <definedName name="Susceptibility4">#REF!</definedName>
    <definedName name="Susceptibility40">#REF!</definedName>
    <definedName name="Susceptibility41">#REF!</definedName>
    <definedName name="Susceptibility42">#REF!</definedName>
    <definedName name="Susceptibility43">#REF!</definedName>
    <definedName name="Susceptibility44">#REF!</definedName>
    <definedName name="Susceptibility45">#REF!</definedName>
    <definedName name="Susceptibility46">#REF!</definedName>
    <definedName name="Susceptibility47">#REF!</definedName>
    <definedName name="Susceptibility48">#REF!</definedName>
    <definedName name="Susceptibility49">#REF!</definedName>
    <definedName name="Susceptibility5">#REF!</definedName>
    <definedName name="Susceptibility50">#REF!</definedName>
    <definedName name="Susceptibility6">#REF!</definedName>
    <definedName name="Susceptibility7">#REF!</definedName>
    <definedName name="Susceptibility8">#REF!</definedName>
    <definedName name="Susceptibility9">#REF!</definedName>
    <definedName name="Susceptiblity37">#REF!</definedName>
    <definedName name="Susceptiblity38">#REF!</definedName>
    <definedName name="Vulnerability1">#REF!</definedName>
    <definedName name="Vulnerability10">#REF!</definedName>
    <definedName name="Vulnerability11">#REF!</definedName>
    <definedName name="Vulnerability12">#REF!</definedName>
    <definedName name="Vulnerability13">#REF!</definedName>
    <definedName name="Vulnerability14">#REF!</definedName>
    <definedName name="Vulnerability15">#REF!</definedName>
    <definedName name="Vulnerability16">#REF!</definedName>
    <definedName name="Vulnerability17">#REF!</definedName>
    <definedName name="Vulnerability18">#REF!</definedName>
    <definedName name="Vulnerability19">#REF!</definedName>
    <definedName name="Vulnerability2">#REF!</definedName>
    <definedName name="Vulnerability20">#REF!</definedName>
    <definedName name="Vulnerability21">#REF!</definedName>
    <definedName name="Vulnerability22">#REF!</definedName>
    <definedName name="Vulnerability23">#REF!</definedName>
    <definedName name="Vulnerability24">#REF!</definedName>
    <definedName name="Vulnerability25">#REF!</definedName>
    <definedName name="Vulnerability26">#REF!</definedName>
    <definedName name="Vulnerability27">#REF!</definedName>
    <definedName name="Vulnerability28">#REF!</definedName>
    <definedName name="Vulnerability29">#REF!</definedName>
    <definedName name="Vulnerability3">#REF!</definedName>
    <definedName name="Vulnerability30">#REF!</definedName>
    <definedName name="Vulnerability31">#REF!</definedName>
    <definedName name="Vulnerability32">#REF!</definedName>
    <definedName name="Vulnerability33">#REF!</definedName>
    <definedName name="Vulnerability34">#REF!</definedName>
    <definedName name="Vulnerability35">#REF!</definedName>
    <definedName name="Vulnerability36">#REF!</definedName>
    <definedName name="Vulnerability37">#REF!</definedName>
    <definedName name="Vulnerability38">#REF!</definedName>
    <definedName name="Vulnerability39">#REF!</definedName>
    <definedName name="Vulnerability4">#REF!</definedName>
    <definedName name="Vulnerability40">#REF!</definedName>
    <definedName name="Vulnerability41">#REF!</definedName>
    <definedName name="Vulnerability42">#REF!</definedName>
    <definedName name="Vulnerability43">#REF!</definedName>
    <definedName name="Vulnerability44">#REF!</definedName>
    <definedName name="Vulnerability45">#REF!</definedName>
    <definedName name="Vulnerability46">#REF!</definedName>
    <definedName name="Vulnerability47">#REF!</definedName>
    <definedName name="Vulnerability48">#REF!</definedName>
    <definedName name="Vulnerability49">#REF!</definedName>
    <definedName name="Vulnerability5">#REF!</definedName>
    <definedName name="Vulnerability50">#REF!</definedName>
    <definedName name="Vulnerability6">#REF!</definedName>
    <definedName name="Vulnerability7">#REF!</definedName>
    <definedName name="Vulnerability8">#REF!</definedName>
    <definedName name="Vulnerability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2" i="17" l="1"/>
  <c r="U51" i="17"/>
  <c r="U50" i="17"/>
  <c r="U49" i="17"/>
  <c r="U48" i="17"/>
  <c r="U47" i="17"/>
  <c r="U46" i="17"/>
  <c r="U45" i="17"/>
  <c r="U44" i="17"/>
  <c r="U43" i="17"/>
  <c r="U42" i="17"/>
  <c r="U41" i="17"/>
  <c r="U40" i="17"/>
  <c r="U39" i="17"/>
  <c r="U38" i="17"/>
  <c r="U37" i="17"/>
  <c r="U36" i="17"/>
  <c r="U35" i="17"/>
  <c r="U34" i="17"/>
  <c r="U33" i="17"/>
  <c r="U32" i="17"/>
  <c r="U31" i="17"/>
  <c r="U30" i="17"/>
  <c r="U29" i="17"/>
  <c r="U28" i="17"/>
  <c r="U27" i="17"/>
  <c r="U26" i="17"/>
  <c r="U25" i="17"/>
  <c r="U24" i="17"/>
  <c r="U23" i="17"/>
  <c r="U22" i="17"/>
  <c r="U21" i="17"/>
  <c r="U20" i="17"/>
  <c r="U19" i="17"/>
  <c r="U18" i="17"/>
  <c r="U17" i="17"/>
  <c r="U16" i="17"/>
  <c r="U15" i="17"/>
  <c r="U14" i="17"/>
  <c r="U13" i="17"/>
  <c r="U12" i="17"/>
  <c r="U11" i="17"/>
  <c r="U10" i="17"/>
  <c r="U9" i="17"/>
  <c r="U8" i="17"/>
  <c r="U7" i="17"/>
  <c r="U6" i="17"/>
  <c r="U5" i="17"/>
  <c r="U4" i="17"/>
  <c r="T52" i="17"/>
  <c r="T51" i="17"/>
  <c r="T50" i="17"/>
  <c r="T49" i="17"/>
  <c r="T48" i="17"/>
  <c r="T47" i="17"/>
  <c r="T46" i="17"/>
  <c r="T45" i="17"/>
  <c r="T44" i="17"/>
  <c r="T43" i="17"/>
  <c r="T42" i="17"/>
  <c r="T41" i="17"/>
  <c r="T40" i="17"/>
  <c r="T39" i="17"/>
  <c r="T38" i="17"/>
  <c r="T37" i="17"/>
  <c r="T36" i="17"/>
  <c r="T35" i="17"/>
  <c r="T34" i="17"/>
  <c r="T33" i="17"/>
  <c r="T32" i="17"/>
  <c r="T31" i="17"/>
  <c r="T30" i="17"/>
  <c r="T29" i="17"/>
  <c r="T28" i="17"/>
  <c r="T27" i="17"/>
  <c r="T26" i="17"/>
  <c r="T25" i="17"/>
  <c r="T24" i="17"/>
  <c r="T23" i="17"/>
  <c r="T22" i="17"/>
  <c r="T21" i="17"/>
  <c r="T20" i="17"/>
  <c r="T19" i="17"/>
  <c r="T18" i="17"/>
  <c r="T17" i="17"/>
  <c r="T16" i="17"/>
  <c r="T15" i="17"/>
  <c r="T14" i="17"/>
  <c r="T13" i="17"/>
  <c r="T12" i="17"/>
  <c r="T11" i="17"/>
  <c r="T10" i="17"/>
  <c r="T9" i="17"/>
  <c r="T8" i="17"/>
  <c r="T7" i="17"/>
  <c r="T6" i="17"/>
  <c r="T5" i="17"/>
  <c r="T4" i="17"/>
  <c r="W36" i="21" l="1"/>
  <c r="W35" i="21"/>
  <c r="W34" i="21"/>
  <c r="W5" i="21"/>
  <c r="W4" i="21"/>
  <c r="W3" i="21"/>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5" i="22"/>
  <c r="F4" i="22"/>
  <c r="R52" i="22"/>
  <c r="M52" i="22"/>
  <c r="R51" i="22"/>
  <c r="M51" i="22"/>
  <c r="R50" i="22"/>
  <c r="M50" i="22"/>
  <c r="R49" i="22"/>
  <c r="M49" i="22"/>
  <c r="R48" i="22"/>
  <c r="M48" i="22"/>
  <c r="R47" i="22"/>
  <c r="M47" i="22"/>
  <c r="R46" i="22"/>
  <c r="M46" i="22"/>
  <c r="R45" i="22"/>
  <c r="M45" i="22"/>
  <c r="R44" i="22"/>
  <c r="M44" i="22"/>
  <c r="R43" i="22"/>
  <c r="M43" i="22"/>
  <c r="R42" i="22"/>
  <c r="M42" i="22"/>
  <c r="R41" i="22"/>
  <c r="M41" i="22"/>
  <c r="R40" i="22"/>
  <c r="M40" i="22"/>
  <c r="R39" i="22"/>
  <c r="M39" i="22"/>
  <c r="R38" i="22"/>
  <c r="M38" i="22"/>
  <c r="R37" i="22"/>
  <c r="M37" i="22"/>
  <c r="R36" i="22"/>
  <c r="M36" i="22"/>
  <c r="R35" i="22"/>
  <c r="M35" i="22"/>
  <c r="R34" i="22"/>
  <c r="M34" i="22"/>
  <c r="R33" i="22"/>
  <c r="M33" i="22"/>
  <c r="R32" i="22"/>
  <c r="M32" i="22"/>
  <c r="R31" i="22"/>
  <c r="M31" i="22"/>
  <c r="R30" i="22"/>
  <c r="M30" i="22"/>
  <c r="R29" i="22"/>
  <c r="M29" i="22"/>
  <c r="R28" i="22"/>
  <c r="M28" i="22"/>
  <c r="R27" i="22"/>
  <c r="M27" i="22"/>
  <c r="R26" i="22"/>
  <c r="M26" i="22"/>
  <c r="R25" i="22"/>
  <c r="M25" i="22"/>
  <c r="R24" i="22"/>
  <c r="M24" i="22"/>
  <c r="R23" i="22"/>
  <c r="M23" i="22"/>
  <c r="R22" i="22"/>
  <c r="M22" i="22"/>
  <c r="R21" i="22"/>
  <c r="M21" i="22"/>
  <c r="R20" i="22"/>
  <c r="M20" i="22"/>
  <c r="R19" i="22"/>
  <c r="M19" i="22"/>
  <c r="R18" i="22"/>
  <c r="M18" i="22"/>
  <c r="R17" i="22"/>
  <c r="M17" i="22"/>
  <c r="R16" i="22"/>
  <c r="M16" i="22"/>
  <c r="R15" i="22"/>
  <c r="M15" i="22"/>
  <c r="R14" i="22"/>
  <c r="M14" i="22"/>
  <c r="R13" i="22"/>
  <c r="M13" i="22"/>
  <c r="R12" i="22"/>
  <c r="M12" i="22"/>
  <c r="R11" i="22"/>
  <c r="M11" i="22"/>
  <c r="R10" i="22"/>
  <c r="M10" i="22"/>
  <c r="R9" i="22"/>
  <c r="M9" i="22"/>
  <c r="S9" i="22" s="1"/>
  <c r="R8" i="22"/>
  <c r="M8" i="22"/>
  <c r="R7" i="22"/>
  <c r="M7" i="22"/>
  <c r="R6" i="22"/>
  <c r="M6" i="22"/>
  <c r="R5" i="22"/>
  <c r="M5" i="22"/>
  <c r="R4" i="22"/>
  <c r="M4" i="22"/>
  <c r="I36" i="21"/>
  <c r="I35" i="21"/>
  <c r="I34" i="21"/>
  <c r="S46" i="22" l="1"/>
  <c r="T46" i="22" s="1"/>
  <c r="T9" i="22"/>
  <c r="S35" i="22"/>
  <c r="S39" i="22"/>
  <c r="S43" i="22"/>
  <c r="S47" i="22"/>
  <c r="S8" i="22"/>
  <c r="S6" i="22"/>
  <c r="S14" i="22"/>
  <c r="S22" i="22"/>
  <c r="S7" i="22"/>
  <c r="S11" i="22"/>
  <c r="S15" i="22"/>
  <c r="S31" i="22"/>
  <c r="S44" i="22"/>
  <c r="S19" i="22"/>
  <c r="S32" i="22"/>
  <c r="S48" i="22"/>
  <c r="S27" i="22"/>
  <c r="S40" i="22"/>
  <c r="S36" i="22"/>
  <c r="S49" i="22"/>
  <c r="S13" i="22"/>
  <c r="S21" i="22"/>
  <c r="S10" i="22"/>
  <c r="S12" i="22"/>
  <c r="S20" i="22"/>
  <c r="S26" i="22"/>
  <c r="S30" i="22"/>
  <c r="S34" i="22"/>
  <c r="S38" i="22"/>
  <c r="S42" i="22"/>
  <c r="S51" i="22"/>
  <c r="S18" i="22"/>
  <c r="S25" i="22"/>
  <c r="S29" i="22"/>
  <c r="S33" i="22"/>
  <c r="S37" i="22"/>
  <c r="S41" i="22"/>
  <c r="S45" i="22"/>
  <c r="S17" i="22"/>
  <c r="S50" i="22"/>
  <c r="S4" i="22"/>
  <c r="S16" i="22"/>
  <c r="S24" i="22"/>
  <c r="S28" i="22"/>
  <c r="S5" i="22"/>
  <c r="S23" i="22"/>
  <c r="S52" i="22"/>
  <c r="R52" i="17"/>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R4" i="17"/>
  <c r="T30" i="22" l="1"/>
  <c r="T35" i="22"/>
  <c r="T29" i="22"/>
  <c r="T4" i="22"/>
  <c r="T25" i="22"/>
  <c r="T20" i="22"/>
  <c r="T32" i="22"/>
  <c r="T44" i="22"/>
  <c r="T14" i="22"/>
  <c r="T50" i="22"/>
  <c r="T18" i="22"/>
  <c r="T12" i="22"/>
  <c r="T19" i="22"/>
  <c r="T31" i="22"/>
  <c r="T6" i="22"/>
  <c r="T24" i="22"/>
  <c r="T17" i="22"/>
  <c r="T15" i="22"/>
  <c r="T11" i="22"/>
  <c r="T52" i="22"/>
  <c r="T10" i="22"/>
  <c r="T8" i="22"/>
  <c r="T23" i="22"/>
  <c r="T21" i="22"/>
  <c r="T47" i="22"/>
  <c r="T5" i="22"/>
  <c r="T41" i="22"/>
  <c r="T38" i="22"/>
  <c r="T13" i="22"/>
  <c r="T36" i="22"/>
  <c r="T7" i="22"/>
  <c r="T43" i="22"/>
  <c r="T33" i="22"/>
  <c r="T51" i="22"/>
  <c r="T45" i="22"/>
  <c r="T42" i="22"/>
  <c r="T49" i="22"/>
  <c r="T28" i="22"/>
  <c r="T37" i="22"/>
  <c r="T34" i="22"/>
  <c r="T40" i="22"/>
  <c r="T39" i="22"/>
  <c r="T27" i="22"/>
  <c r="T16" i="22"/>
  <c r="T26" i="22"/>
  <c r="T48" i="22"/>
  <c r="T22" i="22"/>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F4"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S4" i="17" l="1"/>
  <c r="S7" i="17" l="1"/>
  <c r="S15" i="17"/>
  <c r="S23" i="17"/>
  <c r="S31" i="17"/>
  <c r="S39" i="17"/>
  <c r="S47" i="17"/>
  <c r="S11" i="17"/>
  <c r="S19" i="17"/>
  <c r="S27" i="17"/>
  <c r="S35" i="17"/>
  <c r="S43" i="17"/>
  <c r="S51" i="17"/>
  <c r="S6" i="17"/>
  <c r="S46" i="17"/>
  <c r="S17" i="17"/>
  <c r="S25" i="17"/>
  <c r="S33" i="17"/>
  <c r="S41" i="17"/>
  <c r="S49" i="17"/>
  <c r="S22" i="17"/>
  <c r="S30" i="17"/>
  <c r="S38" i="17"/>
  <c r="S9" i="17"/>
  <c r="S12" i="17"/>
  <c r="S20" i="17"/>
  <c r="S28" i="17"/>
  <c r="S36" i="17"/>
  <c r="S44" i="17"/>
  <c r="S52" i="17"/>
  <c r="S10" i="17"/>
  <c r="S18" i="17"/>
  <c r="S26" i="17"/>
  <c r="S34" i="17"/>
  <c r="S42" i="17"/>
  <c r="S50" i="17"/>
  <c r="S14" i="17"/>
  <c r="S5" i="17"/>
  <c r="S13" i="17"/>
  <c r="S29" i="17"/>
  <c r="S37" i="17"/>
  <c r="S45" i="17"/>
  <c r="S21" i="17"/>
  <c r="S8" i="17"/>
  <c r="S16" i="17"/>
  <c r="S24" i="17"/>
  <c r="S32" i="17"/>
  <c r="S40" i="17"/>
  <c r="S48" i="17"/>
</calcChain>
</file>

<file path=xl/sharedStrings.xml><?xml version="1.0" encoding="utf-8"?>
<sst xmlns="http://schemas.openxmlformats.org/spreadsheetml/2006/main" count="615" uniqueCount="176">
  <si>
    <t>&gt;0.40</t>
  </si>
  <si>
    <t>&lt;0.20</t>
  </si>
  <si>
    <t>CONCERN</t>
  </si>
  <si>
    <t>Moderate (2)</t>
  </si>
  <si>
    <t>Estimated natural mortality (M)</t>
  </si>
  <si>
    <t>0.20-0.40 (mid-point 0.30)</t>
  </si>
  <si>
    <t>Age at maturity</t>
  </si>
  <si>
    <t>&lt;2 yrs</t>
  </si>
  <si>
    <t>2-4 yrs (mid-point 3.0)</t>
  </si>
  <si>
    <t>&gt;4 yrs</t>
  </si>
  <si>
    <t>Species ID</t>
  </si>
  <si>
    <t>Common Name</t>
  </si>
  <si>
    <t>Notes</t>
  </si>
  <si>
    <t>Low</t>
  </si>
  <si>
    <t>High</t>
  </si>
  <si>
    <t>Moderate</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</si>
  <si>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</si>
  <si>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</si>
  <si>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</si>
  <si>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</si>
  <si>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</si>
  <si>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</si>
  <si>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</si>
  <si>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</si>
  <si>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</si>
  <si>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</si>
  <si>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</si>
  <si>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</si>
  <si>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</si>
  <si>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</si>
  <si>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</si>
  <si>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</si>
  <si>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</si>
  <si>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</si>
  <si>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</si>
  <si>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</si>
  <si>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</si>
  <si>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</si>
  <si>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</si>
  <si>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</si>
  <si>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</si>
  <si>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</si>
  <si>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</si>
  <si>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</si>
  <si>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</si>
  <si>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</si>
  <si>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</si>
  <si>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</si>
  <si>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</si>
  <si>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</si>
  <si>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</si>
  <si>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</si>
  <si>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</si>
  <si>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</si>
  <si>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</si>
  <si>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</si>
  <si>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</si>
  <si>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</si>
  <si>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</si>
  <si>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</si>
  <si>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</si>
  <si>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</si>
  <si>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</si>
  <si>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</si>
  <si>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</si>
  <si>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</si>
  <si>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</si>
  <si>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Potential for discard losses</t>
  </si>
  <si>
    <t>Social concerns</t>
  </si>
  <si>
    <t>Climate change</t>
  </si>
  <si>
    <t>Ecosystem importance</t>
  </si>
  <si>
    <t>fishery consistently kept below Total ACL</t>
  </si>
  <si>
    <t>fishery consistently exceeds Total ACL (ex. 3+ out of 5 years) and/or exceeds Total ACL by more than 15%</t>
  </si>
  <si>
    <t>Dead discards very small component  of total catch (&lt;15%-20%)</t>
  </si>
  <si>
    <t>Dead discards are a significant proportion of the total catch (over 40%)</t>
  </si>
  <si>
    <t>Import ecosystem species: ex. Predator/prey sp, reef maintenance/building</t>
  </si>
  <si>
    <t>Affected by climate change: ex. Range expansion or collapse, Interaction with new sp, change in habitat availability/suitability</t>
  </si>
  <si>
    <t>fishery mostly kept below Total  ACL (ex. Exceeds ACL 1-2 out of 5 years) and/or does not exceed ACL by more than 15%</t>
  </si>
  <si>
    <t>Biological Attributes</t>
  </si>
  <si>
    <t>Final Risk Score</t>
  </si>
  <si>
    <t>Concern</t>
  </si>
  <si>
    <t>Final Biological Score</t>
  </si>
  <si>
    <t>Dead discards are a moderate proportion of the total catch (20%-40%)</t>
  </si>
  <si>
    <t>Human Dimension Attributes</t>
  </si>
  <si>
    <t>Final Human Dimension Score</t>
  </si>
  <si>
    <t>This attribute gets at productivity. The higher M is, the more productive the stock is and the higher your tolerance for risk can be.</t>
  </si>
  <si>
    <t>This attribute is also informative about productivity and the risk of overfishing. A higher age at maturity is associated with lower productivity and overfishing can more easily occur.</t>
  </si>
  <si>
    <t>Annual Commercial value</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</si>
  <si>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</si>
  <si>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</si>
  <si>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</si>
  <si>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</si>
  <si>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</si>
  <si>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</si>
  <si>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</si>
  <si>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</si>
  <si>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</si>
  <si>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</si>
  <si>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</si>
  <si>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</si>
  <si>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Each attribute is scored either a 1 (Low), a 2 (Moderate), or a 3 (High). If there is no information to score any of the attributes, a default score of 2 is entered for the final Biological score. Otherwise, this score is calculated by averaging the scores of all the attributes.</t>
  </si>
  <si>
    <t>This attrtibute considers the ability of the Council/NMFS to regulate a fishery. A stock may be biologically resistant to overfishing or becoming overfished (i.e. highly productive), but if management is unable to control harvest and large overages occur on a regular basis, then there is still a high risk of overfishing occurring and the stock status declining. Therefore, the better able the Council/NMFS are at regulating a fishery, the more risky they can be with setting catch limits. There are many factors to keep in mind, such as variability and trends in landings, state compatability and consistency with federal regs, if there are significant landings in state waters, and to apply a discount for regulatory overages due to changing the ACL mid-season (shouldn't get a poor score because an ACL was suddenly cut in half mid-way through the season).</t>
  </si>
  <si>
    <t>If a species is prone to discard losses, either from large amounts of discarding, a high discard M, or both, then being too risky when setting catch limits can more easily lead to overfishing. In these situations, the Council should be less risky when considering setting catch limits for the stock. We can look at releases vs. landings and discard M to categorize stocks in this attribute.</t>
  </si>
  <si>
    <t>&gt; 10% total annual revenue</t>
  </si>
  <si>
    <t>This attribute examines concerns from a species related to communities in the South Atlantic. The categories are determined using the Social Quotient, which is calculated using data such as revenue, landings, and directed trips for a particular species in relation to all other species affecting communities in the South Atlantic. We decided to look at long term costs and benefits over short-term ones when considering scoring for this attribute. Meaning if a stock is of high social concern, then the Council should be less risky when considering setting catch limits. This is because if the Council happens to be incorrect and their decision results in a biomass decline, it will have a disproportionatley higher affect on the community than stocks with a lower social score.</t>
  </si>
  <si>
    <t>This attribute is related to a species' importance to the ecosystem in the South Atlantic. The more important it is to the ecosystem, the less risky the Council should be when making decisions on setting catch limits.</t>
  </si>
  <si>
    <t>This attribute is related to effects on a stock due to climate change. These changes would likely affect stock productivity or the ability of the Council to successfully manage the stock in order to change the Council's tolerance for risk.</t>
  </si>
  <si>
    <t>Environmental Attributes</t>
  </si>
  <si>
    <t>Env Score</t>
  </si>
  <si>
    <t>&lt; 1% trips report targeting this species</t>
  </si>
  <si>
    <t>Between 1% and 5% of trips report targeting this species</t>
  </si>
  <si>
    <t>&gt; 5% trips report targeting this species</t>
  </si>
  <si>
    <t>This attribute also looks at the importance of a species, but to the recreational fishery. This is determined by looking at the proportion of trips reported targeting this species within an FMP. The assumption is the higher the proportion of trips reported targeting a species, the more important it is to the rec fishery overall. This attribute also considers the long-termimplications of risk on the stock, meaning the more important it is to the fishery, the less risky the Council should be when considering setting catch limits. DW was compared to the total targeted trips of SG.</t>
  </si>
  <si>
    <t>Final Environmental Score</t>
  </si>
  <si>
    <t>This score is either blank (meaning these attributes have no bearing on the Final Risk Score) or is a 3 if one or both attributes has been scored.</t>
  </si>
  <si>
    <t>&lt; 1% total annual revenue</t>
  </si>
  <si>
    <t>Between 1% and 10% of total annual revenue</t>
  </si>
  <si>
    <t>This attribute looks at the importance (value) of a species to either the total annual revenue of all the speceies in the FMP or the relative importance of a species on trips that catch that species and considers the long-term implications of risk on that stock. Therefore, the higher the proportion of the value of the stock in question to the total annual value or total trip value, the less risky the Council should be when considering setting catch limits.</t>
  </si>
  <si>
    <t>&gt; 40% of total trip revenue, on average</t>
  </si>
  <si>
    <t>Between 10% and 40% of total trip revenue, on average</t>
  </si>
  <si>
    <t>&lt; 10% total trip revenue, on average</t>
  </si>
  <si>
    <t>&gt; 2.4</t>
  </si>
  <si>
    <t>1.7 ≤ R ≤ 2.4</t>
  </si>
  <si>
    <t>R &lt; 1.7</t>
  </si>
  <si>
    <t/>
  </si>
  <si>
    <t>High (1)</t>
  </si>
  <si>
    <t>Low (3)</t>
  </si>
  <si>
    <t>Same as in description except for all categories we subtract 3 from the final score before squaring.</t>
  </si>
  <si>
    <t>See accompanying documentation</t>
  </si>
  <si>
    <t>The same is true here as for the Biological score. Each attribute is scored either a 1 (High), a 2 (Moderate), or a 3 (Low). If there is no information to score any of the attributes, a default score of 2 is entered for the final Human Dimension score. Otherwise, this score is calculated by averaging the scores of all the attributes.</t>
  </si>
  <si>
    <t>Risk of Overexploitation</t>
  </si>
  <si>
    <t>Each empty attribute counts as a half when averaged to calculate the final score for either the Biological or Human Impact categories.</t>
  </si>
  <si>
    <t>Env Wgt</t>
  </si>
  <si>
    <t>Human Dim Wgt</t>
  </si>
  <si>
    <t>Bio Wgt</t>
  </si>
  <si>
    <t>All Attribute Scores in Same Direction</t>
  </si>
  <si>
    <t>Penalty for UNK? Yes/No</t>
  </si>
  <si>
    <t>No</t>
  </si>
  <si>
    <t>Risk Score</t>
  </si>
  <si>
    <t>Include Attribute? 1=yes, 0=no</t>
  </si>
  <si>
    <t>Frequency</t>
  </si>
  <si>
    <t>Risk Score (Weighted Avg)</t>
  </si>
  <si>
    <r>
      <t xml:space="preserve">R </t>
    </r>
    <r>
      <rPr>
        <sz val="11"/>
        <color theme="1"/>
        <rFont val="Calibri"/>
        <family val="2"/>
      </rPr>
      <t xml:space="preserve">≤ </t>
    </r>
    <r>
      <rPr>
        <sz val="11"/>
        <color theme="1"/>
        <rFont val="Calibri"/>
        <family val="2"/>
        <scheme val="minor"/>
      </rPr>
      <t>1.7</t>
    </r>
  </si>
  <si>
    <r>
      <t xml:space="preserve">1.7 &lt; R </t>
    </r>
    <r>
      <rPr>
        <sz val="11"/>
        <color theme="1"/>
        <rFont val="Calibri"/>
        <family val="2"/>
      </rPr>
      <t>≤</t>
    </r>
    <r>
      <rPr>
        <sz val="11"/>
        <color theme="1"/>
        <rFont val="Calibri"/>
        <family val="2"/>
        <scheme val="minor"/>
      </rPr>
      <t xml:space="preserve"> 2.4</t>
    </r>
  </si>
  <si>
    <t>2.4 &lt; R</t>
  </si>
  <si>
    <t>High Risk</t>
  </si>
  <si>
    <t>Moderate Risk</t>
  </si>
  <si>
    <t>Low Risk</t>
  </si>
  <si>
    <t>Risk Category</t>
  </si>
  <si>
    <r>
      <t xml:space="preserve">R </t>
    </r>
    <r>
      <rPr>
        <sz val="11"/>
        <color theme="1"/>
        <rFont val="Calibri"/>
        <family val="2"/>
      </rPr>
      <t>≤ 2</t>
    </r>
  </si>
  <si>
    <r>
      <t xml:space="preserve">2 &lt; R </t>
    </r>
    <r>
      <rPr>
        <sz val="11"/>
        <color theme="1"/>
        <rFont val="Calibri"/>
        <family val="2"/>
      </rPr>
      <t>≤</t>
    </r>
    <r>
      <rPr>
        <sz val="11"/>
        <color theme="1"/>
        <rFont val="Calibri"/>
        <family val="2"/>
        <scheme val="minor"/>
      </rPr>
      <t xml:space="preserve"> 2.4</t>
    </r>
  </si>
  <si>
    <t>Standard</t>
  </si>
  <si>
    <t>Alt Cat Num</t>
  </si>
  <si>
    <t>No UNK Penalty</t>
  </si>
  <si>
    <t>UNK Penalty</t>
  </si>
  <si>
    <t>Other Env Variables</t>
  </si>
  <si>
    <t>Other Environmental Variables</t>
  </si>
  <si>
    <t>This includes variables that aren't covered in either of the other two attributes, such as regime shifts, conditions unfavorable to recruitment, recruitment failuire due to some unknown environmental variable, etc.</t>
  </si>
  <si>
    <t>These 3 attributes are set up differently from all the rest in that they do not have 3 categories for scoring (Low, Moderate, and High). Instead, these attributes function more like an on/off switch. We either know there is an affect from one or both os these attributes or we don't. The reasoning is two-fold. First, we found it difficult to develop criteria for categorizing a situation as having a Low, Moderate, or High affect. Second, there are very few species for which we have enough knowledge and/or data to even attempt to categorize them as being an important ecosystem species or having been affected by climate change. Therefore, we chose to proceed as we have with the on/off approach.</t>
  </si>
  <si>
    <t>Regime shifts, environmentally driven recruitment collapse, etc.</t>
  </si>
  <si>
    <t>R &lt; 2</t>
  </si>
  <si>
    <t>2 ≤ R ≤ 2.4</t>
  </si>
  <si>
    <t>Species Concern Under Different Scoring Criteria</t>
  </si>
  <si>
    <t>No UNK Penalty, Alt Scoring</t>
  </si>
  <si>
    <t>Yes</t>
  </si>
  <si>
    <t>Def High</t>
  </si>
  <si>
    <t>Def Mod</t>
  </si>
  <si>
    <t>No UNK Penalty, Default Moderate</t>
  </si>
  <si>
    <t>UNK Penalty, Default Moderate</t>
  </si>
  <si>
    <t>No UNK Penalty, Default High</t>
  </si>
  <si>
    <t>UNK Penalty, Default High</t>
  </si>
  <si>
    <t>RISK Score</t>
  </si>
  <si>
    <t>Standard Scoring</t>
  </si>
  <si>
    <t>Alternate Scoring</t>
  </si>
  <si>
    <t>Alternate</t>
  </si>
  <si>
    <t>Attachment 19: October 2020 SSC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</si>
</sst>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2"/>
      <name val="Calibri"/>
      <family val="2"/>
      <scheme val="minor"/>
    </font>
    <font>
      <sz val="11"/>
      <color theme="1"/>
      <name val="Calibri"/>
      <family val="2"/>
      <scheme val="minor"/>
    </font>
    <font>
      <sz val="11"/>
      <color theme="1"/>
      <name val="Calibri"/>
      <family val="2"/>
    </font>
    <font>
      <b/>
      <sz val="11"/>
      <name val="Calibri"/>
      <family val="2"/>
    </font>
    <font>
      <b/>
      <sz val="11"/>
      <name val="Calibri"/>
      <family val="2"/>
      <scheme val="minor"/>
    </font>
  </fonts>
  <fills count="19">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9" fontId="7" fillId="0" borderId="0" applyFont="0" applyFill="0" applyBorder="0" applyAlignment="0" applyProtection="0"/>
  </cellStyleXfs>
  <cellXfs count="201">
    <xf numFmtId="0" fontId="0" fillId="0" borderId="0" xfId="0"/>
    <xf numFmtId="0" fontId="0" fillId="0" borderId="0" xfId="0"/>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0" fillId="0" borderId="2" xfId="0" applyFont="1" applyBorder="1" applyAlignment="1">
      <alignment horizontal="center"/>
    </xf>
    <xf numFmtId="0" fontId="0" fillId="0" borderId="27" xfId="0" applyFont="1" applyFill="1" applyBorder="1" applyAlignment="1">
      <alignment vertical="center" wrapText="1"/>
    </xf>
    <xf numFmtId="0" fontId="0" fillId="0" borderId="27" xfId="0" applyFont="1" applyFill="1" applyBorder="1"/>
    <xf numFmtId="0" fontId="0" fillId="0" borderId="27" xfId="0" applyFont="1" applyFill="1" applyBorder="1" applyAlignment="1"/>
    <xf numFmtId="0" fontId="0" fillId="0" borderId="4" xfId="0" applyFont="1" applyBorder="1" applyAlignment="1">
      <alignment horizontal="center"/>
    </xf>
    <xf numFmtId="0" fontId="0" fillId="0" borderId="28" xfId="0" applyFont="1" applyFill="1" applyBorder="1" applyAlignment="1">
      <alignment vertical="center" wrapText="1"/>
    </xf>
    <xf numFmtId="0" fontId="0" fillId="0" borderId="0" xfId="0" applyFont="1" applyAlignment="1">
      <alignment horizontal="left"/>
    </xf>
    <xf numFmtId="0" fontId="0" fillId="0" borderId="0" xfId="0" applyFont="1" applyFill="1" applyBorder="1" applyAlignment="1">
      <alignment vertical="center" wrapText="1"/>
    </xf>
    <xf numFmtId="0" fontId="0" fillId="0" borderId="0" xfId="0" applyFont="1" applyFill="1" applyAlignment="1">
      <alignment horizontal="center"/>
    </xf>
    <xf numFmtId="0" fontId="0" fillId="0" borderId="0" xfId="0" applyFont="1" applyAlignment="1">
      <alignment horizontal="center"/>
    </xf>
    <xf numFmtId="0" fontId="0" fillId="0" borderId="0" xfId="0" applyFont="1" applyFill="1" applyBorder="1"/>
    <xf numFmtId="0" fontId="2" fillId="15" borderId="36" xfId="0" applyFont="1" applyFill="1" applyBorder="1" applyAlignment="1">
      <alignment horizontal="center" vertical="center"/>
    </xf>
    <xf numFmtId="2" fontId="0" fillId="15" borderId="3" xfId="0" applyNumberFormat="1" applyFont="1" applyFill="1" applyBorder="1" applyAlignment="1">
      <alignment horizontal="center"/>
    </xf>
    <xf numFmtId="0" fontId="0" fillId="13" borderId="12" xfId="0" applyNumberFormat="1" applyFont="1" applyFill="1" applyBorder="1" applyAlignment="1">
      <alignment horizontal="center"/>
    </xf>
    <xf numFmtId="0" fontId="0" fillId="13" borderId="2" xfId="0" applyNumberFormat="1" applyFont="1" applyFill="1" applyBorder="1" applyAlignment="1">
      <alignment horizontal="center" vertical="center" wrapText="1"/>
    </xf>
    <xf numFmtId="0" fontId="0" fillId="13" borderId="2" xfId="0" applyNumberFormat="1" applyFont="1" applyFill="1" applyBorder="1" applyAlignment="1">
      <alignment horizontal="center"/>
    </xf>
    <xf numFmtId="0" fontId="0" fillId="0" borderId="0" xfId="0" applyNumberFormat="1" applyFont="1" applyFill="1" applyBorder="1" applyAlignment="1">
      <alignment horizontal="center" vertical="center" wrapText="1"/>
    </xf>
    <xf numFmtId="0" fontId="0" fillId="0" borderId="0" xfId="0" applyNumberFormat="1" applyFont="1" applyFill="1" applyAlignment="1">
      <alignment horizontal="center"/>
    </xf>
    <xf numFmtId="0" fontId="0" fillId="0" borderId="0" xfId="0" applyNumberFormat="1" applyFont="1" applyAlignment="1">
      <alignment horizontal="center"/>
    </xf>
    <xf numFmtId="0" fontId="0" fillId="0" borderId="0" xfId="0" applyNumberFormat="1" applyFont="1" applyFill="1" applyBorder="1" applyAlignment="1">
      <alignment horizontal="center"/>
    </xf>
    <xf numFmtId="0" fontId="2" fillId="15" borderId="35" xfId="0" applyNumberFormat="1" applyFont="1" applyFill="1" applyBorder="1" applyAlignment="1">
      <alignment horizontal="center" vertical="center"/>
    </xf>
    <xf numFmtId="0" fontId="2" fillId="15" borderId="21" xfId="0" applyNumberFormat="1" applyFont="1" applyFill="1" applyBorder="1" applyAlignment="1">
      <alignment horizontal="center" vertical="center"/>
    </xf>
    <xf numFmtId="0" fontId="0" fillId="15" borderId="32" xfId="0" applyNumberFormat="1" applyFont="1" applyFill="1" applyBorder="1" applyAlignment="1">
      <alignment horizontal="center"/>
    </xf>
    <xf numFmtId="0" fontId="0" fillId="15" borderId="24" xfId="0" applyNumberFormat="1" applyFont="1" applyFill="1" applyBorder="1" applyAlignment="1">
      <alignment horizontal="center"/>
    </xf>
    <xf numFmtId="164" fontId="0" fillId="13" borderId="27" xfId="0" applyNumberFormat="1" applyFont="1" applyFill="1" applyBorder="1" applyAlignment="1">
      <alignment horizontal="center"/>
    </xf>
    <xf numFmtId="0" fontId="0" fillId="6" borderId="2" xfId="0" applyNumberFormat="1" applyFont="1" applyFill="1" applyBorder="1" applyAlignment="1">
      <alignment horizontal="center" vertical="center" wrapText="1"/>
    </xf>
    <xf numFmtId="0" fontId="0" fillId="6" borderId="12" xfId="0" applyNumberFormat="1" applyFont="1" applyFill="1" applyBorder="1" applyAlignment="1">
      <alignment horizontal="center"/>
    </xf>
    <xf numFmtId="164" fontId="0" fillId="6" borderId="27" xfId="0" applyNumberFormat="1" applyFont="1" applyFill="1" applyBorder="1" applyAlignment="1">
      <alignment horizontal="center"/>
    </xf>
    <xf numFmtId="0" fontId="0" fillId="6" borderId="2" xfId="0" applyNumberFormat="1" applyFont="1" applyFill="1" applyBorder="1" applyAlignment="1">
      <alignment horizontal="center"/>
    </xf>
    <xf numFmtId="0" fontId="0" fillId="6" borderId="4" xfId="0" applyNumberFormat="1" applyFont="1" applyFill="1" applyBorder="1" applyAlignment="1">
      <alignment horizontal="center" vertical="center" wrapText="1"/>
    </xf>
    <xf numFmtId="0" fontId="0" fillId="6" borderId="19" xfId="0" applyNumberFormat="1" applyFont="1" applyFill="1" applyBorder="1" applyAlignment="1">
      <alignment horizontal="center"/>
    </xf>
    <xf numFmtId="164" fontId="0" fillId="6" borderId="28" xfId="0" applyNumberFormat="1" applyFont="1" applyFill="1" applyBorder="1" applyAlignment="1">
      <alignment horizontal="center"/>
    </xf>
    <xf numFmtId="0" fontId="0" fillId="14" borderId="32" xfId="0" applyNumberFormat="1" applyFont="1" applyFill="1" applyBorder="1" applyAlignment="1">
      <alignment horizontal="center"/>
    </xf>
    <xf numFmtId="0" fontId="0" fillId="14" borderId="24" xfId="0" applyNumberFormat="1" applyFont="1" applyFill="1" applyBorder="1" applyAlignment="1">
      <alignment horizontal="center"/>
    </xf>
    <xf numFmtId="2" fontId="0" fillId="14" borderId="3" xfId="0" applyNumberFormat="1" applyFont="1" applyFill="1" applyBorder="1" applyAlignment="1">
      <alignment horizontal="center"/>
    </xf>
    <xf numFmtId="0" fontId="0" fillId="14" borderId="33" xfId="0" applyNumberFormat="1" applyFont="1" applyFill="1" applyBorder="1" applyAlignment="1">
      <alignment horizontal="center"/>
    </xf>
    <xf numFmtId="0" fontId="0" fillId="14" borderId="34" xfId="0" applyNumberFormat="1" applyFont="1" applyFill="1" applyBorder="1" applyAlignment="1">
      <alignment horizontal="center"/>
    </xf>
    <xf numFmtId="2" fontId="0" fillId="14" borderId="5" xfId="0" applyNumberFormat="1" applyFont="1" applyFill="1" applyBorder="1" applyAlignment="1">
      <alignment horizontal="center"/>
    </xf>
    <xf numFmtId="0" fontId="5" fillId="2" borderId="10"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9" xfId="0" applyFont="1" applyFill="1" applyBorder="1" applyAlignment="1">
      <alignment vertical="center" wrapText="1"/>
    </xf>
    <xf numFmtId="0" fontId="3" fillId="9" borderId="10" xfId="0" applyFont="1" applyFill="1" applyBorder="1" applyAlignment="1">
      <alignment vertical="center" wrapText="1"/>
    </xf>
    <xf numFmtId="0" fontId="1" fillId="7" borderId="1" xfId="0" applyFont="1" applyFill="1" applyBorder="1" applyAlignment="1">
      <alignment vertical="center" wrapText="1"/>
    </xf>
    <xf numFmtId="0" fontId="6" fillId="7" borderId="1" xfId="0" applyFont="1" applyFill="1" applyBorder="1" applyAlignment="1">
      <alignment vertical="center" wrapText="1"/>
    </xf>
    <xf numFmtId="0" fontId="3" fillId="7" borderId="1" xfId="0" applyFont="1" applyFill="1" applyBorder="1" applyAlignment="1">
      <alignment vertical="center" wrapText="1"/>
    </xf>
    <xf numFmtId="0" fontId="3" fillId="10" borderId="1" xfId="0" applyFont="1" applyFill="1" applyBorder="1" applyAlignment="1">
      <alignment vertical="center" wrapText="1"/>
    </xf>
    <xf numFmtId="0" fontId="5" fillId="6"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2" fillId="16" borderId="21" xfId="0" applyNumberFormat="1" applyFont="1" applyFill="1" applyBorder="1" applyAlignment="1">
      <alignment horizontal="center" vertical="center"/>
    </xf>
    <xf numFmtId="0" fontId="0" fillId="17" borderId="24" xfId="0" applyNumberFormat="1" applyFont="1" applyFill="1" applyBorder="1" applyAlignment="1">
      <alignment horizontal="center"/>
    </xf>
    <xf numFmtId="0" fontId="0" fillId="16" borderId="24" xfId="0" applyNumberFormat="1" applyFont="1" applyFill="1" applyBorder="1" applyAlignment="1">
      <alignment horizontal="center"/>
    </xf>
    <xf numFmtId="2" fontId="0" fillId="10" borderId="3" xfId="0" applyNumberFormat="1" applyFont="1" applyFill="1" applyBorder="1" applyAlignment="1">
      <alignment horizontal="center"/>
    </xf>
    <xf numFmtId="2" fontId="0" fillId="11" borderId="3" xfId="0" applyNumberFormat="1" applyFont="1" applyFill="1" applyBorder="1" applyAlignment="1">
      <alignment horizontal="center"/>
    </xf>
    <xf numFmtId="2" fontId="0" fillId="10" borderId="5" xfId="0" applyNumberFormat="1" applyFont="1" applyFill="1" applyBorder="1" applyAlignment="1">
      <alignment horizontal="center"/>
    </xf>
    <xf numFmtId="0" fontId="2" fillId="16" borderId="35" xfId="0" applyNumberFormat="1" applyFont="1" applyFill="1" applyBorder="1" applyAlignment="1">
      <alignment horizontal="center" vertical="center"/>
    </xf>
    <xf numFmtId="0" fontId="2" fillId="16" borderId="40" xfId="0" applyFont="1" applyFill="1" applyBorder="1" applyAlignment="1">
      <alignment horizontal="center" vertical="center"/>
    </xf>
    <xf numFmtId="0" fontId="0" fillId="17" borderId="32" xfId="0" applyNumberFormat="1" applyFont="1" applyFill="1" applyBorder="1" applyAlignment="1">
      <alignment horizontal="center"/>
    </xf>
    <xf numFmtId="0" fontId="0" fillId="16" borderId="32" xfId="0" applyNumberFormat="1" applyFont="1" applyFill="1" applyBorder="1" applyAlignment="1">
      <alignment horizontal="center"/>
    </xf>
    <xf numFmtId="0" fontId="0" fillId="17" borderId="33" xfId="0" applyNumberFormat="1" applyFont="1" applyFill="1" applyBorder="1" applyAlignment="1">
      <alignment horizontal="center"/>
    </xf>
    <xf numFmtId="0" fontId="0" fillId="17" borderId="34" xfId="0" applyNumberFormat="1" applyFont="1" applyFill="1" applyBorder="1" applyAlignment="1">
      <alignment horizontal="center"/>
    </xf>
    <xf numFmtId="0" fontId="0" fillId="17" borderId="27" xfId="0" applyFill="1" applyBorder="1" applyAlignment="1">
      <alignment horizontal="center"/>
    </xf>
    <xf numFmtId="0" fontId="0" fillId="16" borderId="27" xfId="0" applyFill="1" applyBorder="1" applyAlignment="1">
      <alignment horizontal="center"/>
    </xf>
    <xf numFmtId="0" fontId="0" fillId="17" borderId="28" xfId="0" applyFill="1" applyBorder="1" applyAlignment="1">
      <alignment horizontal="center"/>
    </xf>
    <xf numFmtId="0" fontId="3" fillId="18" borderId="10" xfId="0" applyFont="1" applyFill="1" applyBorder="1" applyAlignment="1">
      <alignment vertical="center" wrapText="1"/>
    </xf>
    <xf numFmtId="0" fontId="6" fillId="17" borderId="1" xfId="0" applyFont="1" applyFill="1" applyBorder="1" applyAlignment="1">
      <alignment vertical="center" wrapText="1"/>
    </xf>
    <xf numFmtId="0" fontId="3" fillId="17" borderId="1" xfId="0" applyFont="1" applyFill="1" applyBorder="1" applyAlignment="1">
      <alignment vertical="center" wrapText="1"/>
    </xf>
    <xf numFmtId="0" fontId="2" fillId="0" borderId="0" xfId="0" applyFont="1" applyAlignment="1">
      <alignment horizontal="center"/>
    </xf>
    <xf numFmtId="0" fontId="2" fillId="16" borderId="41" xfId="0" applyNumberFormat="1" applyFont="1" applyFill="1" applyBorder="1" applyAlignment="1">
      <alignment horizontal="center" vertical="center"/>
    </xf>
    <xf numFmtId="0" fontId="0" fillId="17" borderId="0" xfId="0" applyNumberFormat="1" applyFont="1" applyFill="1" applyBorder="1" applyAlignment="1">
      <alignment horizontal="center"/>
    </xf>
    <xf numFmtId="0" fontId="0" fillId="16" borderId="0" xfId="0" applyNumberFormat="1" applyFont="1" applyFill="1" applyBorder="1" applyAlignment="1">
      <alignment horizontal="center"/>
    </xf>
    <xf numFmtId="0" fontId="0" fillId="17" borderId="45" xfId="0" applyNumberFormat="1" applyFont="1" applyFill="1" applyBorder="1" applyAlignment="1">
      <alignment horizontal="center"/>
    </xf>
    <xf numFmtId="0" fontId="2" fillId="15" borderId="8" xfId="0" applyNumberFormat="1" applyFont="1" applyFill="1" applyBorder="1" applyAlignment="1">
      <alignment horizontal="center" vertical="center"/>
    </xf>
    <xf numFmtId="0" fontId="0" fillId="14" borderId="12" xfId="0" applyNumberFormat="1" applyFont="1" applyFill="1" applyBorder="1" applyAlignment="1">
      <alignment horizontal="center"/>
    </xf>
    <xf numFmtId="0" fontId="0" fillId="15" borderId="12" xfId="0" applyNumberFormat="1" applyFont="1" applyFill="1" applyBorder="1" applyAlignment="1">
      <alignment horizontal="center"/>
    </xf>
    <xf numFmtId="0" fontId="0" fillId="14" borderId="19" xfId="0" applyNumberFormat="1" applyFont="1" applyFill="1" applyBorder="1" applyAlignment="1">
      <alignment horizontal="center"/>
    </xf>
    <xf numFmtId="0" fontId="0" fillId="6" borderId="11" xfId="0" applyNumberFormat="1" applyFont="1" applyFill="1" applyBorder="1" applyAlignment="1">
      <alignment horizontal="center"/>
    </xf>
    <xf numFmtId="0" fontId="0" fillId="13" borderId="11" xfId="0" applyNumberFormat="1" applyFont="1" applyFill="1" applyBorder="1" applyAlignment="1">
      <alignment horizontal="center"/>
    </xf>
    <xf numFmtId="0" fontId="0" fillId="6" borderId="46" xfId="0" applyNumberFormat="1" applyFont="1" applyFill="1" applyBorder="1" applyAlignment="1">
      <alignment horizontal="center"/>
    </xf>
    <xf numFmtId="0" fontId="1" fillId="0" borderId="4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0" xfId="0" applyBorder="1" applyAlignment="1">
      <alignment vertical="top" wrapText="1"/>
    </xf>
    <xf numFmtId="0" fontId="0" fillId="0" borderId="7" xfId="0" applyBorder="1" applyAlignment="1">
      <alignment horizontal="center"/>
    </xf>
    <xf numFmtId="0" fontId="2" fillId="13" borderId="12" xfId="0" applyNumberFormat="1" applyFont="1" applyFill="1" applyBorder="1" applyAlignment="1">
      <alignment horizontal="center" vertical="center"/>
    </xf>
    <xf numFmtId="0" fontId="2" fillId="13" borderId="11" xfId="0" applyNumberFormat="1" applyFont="1" applyFill="1" applyBorder="1" applyAlignment="1">
      <alignment horizontal="center" vertical="center"/>
    </xf>
    <xf numFmtId="0" fontId="2" fillId="13" borderId="27" xfId="0" applyFont="1" applyFill="1" applyBorder="1" applyAlignment="1">
      <alignment horizontal="center" vertical="center"/>
    </xf>
    <xf numFmtId="0" fontId="2" fillId="13" borderId="32" xfId="0" applyNumberFormat="1" applyFont="1" applyFill="1" applyBorder="1" applyAlignment="1">
      <alignment horizontal="center" vertical="center"/>
    </xf>
    <xf numFmtId="0" fontId="2" fillId="13" borderId="49" xfId="0" applyNumberFormat="1" applyFont="1" applyFill="1" applyBorder="1" applyAlignment="1">
      <alignment horizontal="center" vertical="center"/>
    </xf>
    <xf numFmtId="0" fontId="2" fillId="13" borderId="1" xfId="0" applyNumberFormat="1" applyFont="1" applyFill="1" applyBorder="1" applyAlignment="1">
      <alignment horizontal="center" vertical="center"/>
    </xf>
    <xf numFmtId="0" fontId="2" fillId="13" borderId="13" xfId="0" applyNumberFormat="1" applyFont="1" applyFill="1" applyBorder="1" applyAlignment="1">
      <alignment horizontal="center" vertical="center"/>
    </xf>
    <xf numFmtId="0" fontId="2" fillId="13" borderId="48" xfId="0" applyFont="1" applyFill="1" applyBorder="1" applyAlignment="1">
      <alignment horizontal="center" vertical="center"/>
    </xf>
    <xf numFmtId="0" fontId="2" fillId="15" borderId="50" xfId="0" applyNumberFormat="1" applyFont="1" applyFill="1" applyBorder="1" applyAlignment="1">
      <alignment horizontal="center" vertical="center"/>
    </xf>
    <xf numFmtId="0" fontId="2" fillId="15" borderId="15" xfId="0" applyNumberFormat="1" applyFont="1" applyFill="1" applyBorder="1" applyAlignment="1">
      <alignment horizontal="center" vertical="center"/>
    </xf>
    <xf numFmtId="0" fontId="2" fillId="15" borderId="1" xfId="0" applyNumberFormat="1" applyFont="1" applyFill="1" applyBorder="1" applyAlignment="1">
      <alignment horizontal="center" vertical="center"/>
    </xf>
    <xf numFmtId="0" fontId="2" fillId="15" borderId="51" xfId="0" applyFont="1" applyFill="1" applyBorder="1" applyAlignment="1">
      <alignment horizontal="center" vertical="center"/>
    </xf>
    <xf numFmtId="0" fontId="2" fillId="16" borderId="50" xfId="0" applyNumberFormat="1" applyFont="1" applyFill="1" applyBorder="1" applyAlignment="1">
      <alignment horizontal="center" vertical="center"/>
    </xf>
    <xf numFmtId="0" fontId="2" fillId="16" borderId="15" xfId="0" applyNumberFormat="1" applyFont="1" applyFill="1" applyBorder="1" applyAlignment="1">
      <alignment horizontal="center" vertical="center"/>
    </xf>
    <xf numFmtId="0" fontId="2" fillId="16" borderId="14" xfId="0" applyNumberFormat="1" applyFont="1" applyFill="1" applyBorder="1" applyAlignment="1">
      <alignment horizontal="center" vertical="center"/>
    </xf>
    <xf numFmtId="0" fontId="2" fillId="16" borderId="48" xfId="0" applyFont="1" applyFill="1" applyBorder="1" applyAlignment="1">
      <alignment horizontal="center" vertical="center"/>
    </xf>
    <xf numFmtId="0" fontId="2" fillId="11" borderId="1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9" fontId="0" fillId="0" borderId="0" xfId="2" applyNumberFormat="1" applyFont="1" applyAlignment="1">
      <alignment horizontal="center"/>
    </xf>
    <xf numFmtId="0" fontId="2" fillId="0" borderId="0" xfId="0" applyFont="1" applyAlignment="1">
      <alignment horizontal="center"/>
    </xf>
    <xf numFmtId="9" fontId="0" fillId="0" borderId="0" xfId="2" applyFont="1" applyAlignment="1">
      <alignment horizontal="center"/>
    </xf>
    <xf numFmtId="0" fontId="2" fillId="0" borderId="0" xfId="0" applyFont="1" applyAlignment="1">
      <alignment horizontal="center"/>
    </xf>
    <xf numFmtId="0" fontId="2" fillId="16" borderId="8" xfId="0" applyNumberFormat="1" applyFont="1" applyFill="1" applyBorder="1" applyAlignment="1">
      <alignment horizontal="center" vertical="center"/>
    </xf>
    <xf numFmtId="0" fontId="2" fillId="16" borderId="1" xfId="0" applyNumberFormat="1" applyFont="1" applyFill="1" applyBorder="1" applyAlignment="1">
      <alignment horizontal="center" vertical="center"/>
    </xf>
    <xf numFmtId="0" fontId="0" fillId="17" borderId="12" xfId="0" applyNumberFormat="1" applyFont="1" applyFill="1" applyBorder="1" applyAlignment="1">
      <alignment horizontal="center"/>
    </xf>
    <xf numFmtId="0" fontId="0" fillId="16" borderId="12" xfId="0" applyNumberFormat="1" applyFont="1" applyFill="1" applyBorder="1" applyAlignment="1">
      <alignment horizontal="center"/>
    </xf>
    <xf numFmtId="0" fontId="0" fillId="17" borderId="10" xfId="0" applyNumberFormat="1" applyFont="1" applyFill="1" applyBorder="1" applyAlignment="1">
      <alignment horizontal="center"/>
    </xf>
    <xf numFmtId="0" fontId="0" fillId="0" borderId="15" xfId="0" applyFill="1" applyBorder="1" applyAlignment="1">
      <alignment horizontal="center" vertical="center" wrapText="1"/>
    </xf>
    <xf numFmtId="0" fontId="2" fillId="0" borderId="4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9" fillId="5" borderId="2" xfId="0" applyFont="1" applyFill="1" applyBorder="1" applyAlignment="1">
      <alignment horizontal="center"/>
    </xf>
    <xf numFmtId="0" fontId="10" fillId="5"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11" borderId="14" xfId="0" applyFont="1" applyFill="1" applyBorder="1" applyAlignment="1">
      <alignment horizontal="center" vertical="center" wrapText="1"/>
    </xf>
    <xf numFmtId="0" fontId="2" fillId="0" borderId="16" xfId="0" applyFont="1" applyBorder="1" applyAlignment="1">
      <alignment horizontal="center"/>
    </xf>
    <xf numFmtId="0" fontId="0" fillId="0" borderId="16" xfId="0" applyBorder="1"/>
    <xf numFmtId="0" fontId="0" fillId="7" borderId="13" xfId="0" applyFill="1" applyBorder="1" applyAlignment="1">
      <alignment vertical="center" wrapText="1"/>
    </xf>
    <xf numFmtId="0" fontId="0" fillId="7" borderId="14" xfId="0" applyFill="1" applyBorder="1" applyAlignment="1">
      <alignment vertical="center" wrapText="1"/>
    </xf>
    <xf numFmtId="0" fontId="0" fillId="7" borderId="15" xfId="0" applyFill="1" applyBorder="1" applyAlignment="1">
      <alignment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3" fillId="17" borderId="15" xfId="0" applyFont="1" applyFill="1" applyBorder="1" applyAlignment="1">
      <alignment horizontal="center" vertical="center" wrapText="1"/>
    </xf>
    <xf numFmtId="0" fontId="0" fillId="17" borderId="13" xfId="0" applyFill="1" applyBorder="1" applyAlignment="1">
      <alignment vertical="center" wrapText="1"/>
    </xf>
    <xf numFmtId="0" fontId="0" fillId="17" borderId="14" xfId="0" applyFill="1" applyBorder="1" applyAlignment="1">
      <alignment vertical="center" wrapText="1"/>
    </xf>
    <xf numFmtId="0" fontId="0" fillId="17" borderId="15" xfId="0" applyFill="1" applyBorder="1" applyAlignment="1">
      <alignment vertical="center" wrapText="1"/>
    </xf>
    <xf numFmtId="0" fontId="0" fillId="10" borderId="13" xfId="0" applyFill="1" applyBorder="1" applyAlignment="1">
      <alignment vertical="center" wrapText="1"/>
    </xf>
    <xf numFmtId="0" fontId="0" fillId="10" borderId="14" xfId="0" applyFill="1" applyBorder="1" applyAlignment="1">
      <alignment vertical="center" wrapText="1"/>
    </xf>
    <xf numFmtId="0" fontId="0" fillId="10" borderId="15" xfId="0" applyFill="1" applyBorder="1" applyAlignment="1">
      <alignment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2" fillId="0" borderId="0" xfId="0" applyFont="1" applyAlignment="1">
      <alignment horizontal="center"/>
    </xf>
    <xf numFmtId="0" fontId="0" fillId="6" borderId="9"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1" fillId="7" borderId="8" xfId="0" applyFont="1" applyFill="1" applyBorder="1" applyAlignment="1">
      <alignment vertical="center" wrapText="1"/>
    </xf>
    <xf numFmtId="0" fontId="1" fillId="7" borderId="10" xfId="0" applyFont="1" applyFill="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2" fillId="0" borderId="4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6" xfId="0" applyNumberFormat="1" applyFont="1" applyBorder="1" applyAlignment="1">
      <alignment horizontal="center"/>
    </xf>
    <xf numFmtId="0" fontId="2" fillId="0" borderId="45" xfId="0" applyNumberFormat="1" applyFont="1" applyBorder="1" applyAlignment="1">
      <alignment horizontal="center"/>
    </xf>
    <xf numFmtId="0" fontId="2" fillId="0" borderId="47" xfId="0" applyNumberFormat="1" applyFont="1" applyBorder="1" applyAlignment="1">
      <alignment horizontal="center"/>
    </xf>
    <xf numFmtId="0" fontId="2" fillId="0" borderId="7" xfId="0" applyNumberFormat="1" applyFont="1" applyBorder="1" applyAlignment="1">
      <alignment horizontal="center"/>
    </xf>
    <xf numFmtId="0" fontId="0" fillId="0" borderId="43" xfId="0" applyBorder="1" applyAlignment="1">
      <alignment vertical="center" wrapText="1"/>
    </xf>
    <xf numFmtId="0" fontId="0" fillId="0" borderId="44" xfId="0" applyBorder="1" applyAlignment="1">
      <alignment vertical="center" wrapText="1"/>
    </xf>
    <xf numFmtId="0" fontId="0" fillId="0" borderId="39"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5" xfId="0" applyBorder="1" applyAlignment="1">
      <alignment vertical="center" wrapText="1"/>
    </xf>
    <xf numFmtId="0" fontId="0" fillId="0" borderId="5" xfId="0" applyBorder="1" applyAlignment="1">
      <alignment vertical="center" wrapText="1"/>
    </xf>
    <xf numFmtId="0" fontId="2" fillId="11" borderId="39"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13" borderId="29" xfId="0" applyFont="1" applyFill="1" applyBorder="1" applyAlignment="1">
      <alignment horizontal="center"/>
    </xf>
    <xf numFmtId="0" fontId="2" fillId="13" borderId="30" xfId="0" applyFont="1" applyFill="1" applyBorder="1" applyAlignment="1">
      <alignment horizontal="center"/>
    </xf>
    <xf numFmtId="0" fontId="2" fillId="13" borderId="31" xfId="0" applyFont="1" applyFill="1" applyBorder="1" applyAlignment="1">
      <alignment horizontal="center"/>
    </xf>
    <xf numFmtId="0" fontId="2" fillId="15" borderId="29" xfId="0" applyFont="1" applyFill="1" applyBorder="1" applyAlignment="1">
      <alignment horizontal="center"/>
    </xf>
    <xf numFmtId="0" fontId="2" fillId="15" borderId="30" xfId="0" applyFont="1" applyFill="1" applyBorder="1" applyAlignment="1">
      <alignment horizontal="center"/>
    </xf>
    <xf numFmtId="0" fontId="2" fillId="15" borderId="31" xfId="0" applyFont="1" applyFill="1" applyBorder="1" applyAlignment="1">
      <alignment horizontal="center"/>
    </xf>
    <xf numFmtId="0" fontId="2" fillId="16" borderId="29" xfId="0" applyFont="1" applyFill="1" applyBorder="1" applyAlignment="1">
      <alignment horizontal="center"/>
    </xf>
    <xf numFmtId="0" fontId="2" fillId="16" borderId="30" xfId="0" applyFont="1" applyFill="1" applyBorder="1" applyAlignment="1">
      <alignment horizontal="center"/>
    </xf>
    <xf numFmtId="0" fontId="2" fillId="16" borderId="31" xfId="0" applyFont="1" applyFill="1" applyBorder="1" applyAlignment="1">
      <alignment horizontal="center"/>
    </xf>
    <xf numFmtId="0" fontId="2" fillId="0" borderId="13" xfId="0" applyFont="1" applyBorder="1" applyAlignment="1">
      <alignment horizontal="center" vertical="center"/>
    </xf>
    <xf numFmtId="0" fontId="2" fillId="0" borderId="51" xfId="0" applyFont="1" applyBorder="1" applyAlignment="1">
      <alignment horizontal="center" vertical="center"/>
    </xf>
    <xf numFmtId="0" fontId="2" fillId="11"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cellXfs>
  <cellStyles count="3">
    <cellStyle name="Normal" xfId="0" builtinId="0"/>
    <cellStyle name="Normal 2" xfId="1" xr:uid="{00000000-0005-0000-0000-000002000000}"/>
    <cellStyle name="Percent" xfId="2" builtinId="5"/>
  </cellStyles>
  <dxfs count="48">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Def Mod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Results'!$I$2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2-8AA7-4EDE-A9AE-B7A3133B846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8AA7-4EDE-A9AE-B7A3133B846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4-8AA7-4EDE-A9AE-B7A3133B8464}"/>
              </c:ext>
            </c:extLst>
          </c:dPt>
          <c:dLbls>
            <c:dLbl>
              <c:idx val="0"/>
              <c:layout>
                <c:manualLayout>
                  <c:x val="0"/>
                  <c:y val="0.1018518518518518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8640FD91-5284-4945-93B6-F2D96CC77D13}"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AA7-4EDE-A9AE-B7A3133B846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AB388C65-9FB2-4B3B-9CF5-C00ED43A070D}"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AA7-4EDE-A9AE-B7A3133B8464}"/>
                </c:ext>
              </c:extLst>
            </c:dLbl>
            <c:dLbl>
              <c:idx val="2"/>
              <c:layout>
                <c:manualLayout>
                  <c:x val="-5.5555555555555558E-3"/>
                  <c:y val="0.1944444444444444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25FF55B6-895A-4B29-8CEE-80B585EDF266}"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AA7-4EDE-A9AE-B7A3133B84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Results'!$H$3:$H$5</c:f>
              <c:strCache>
                <c:ptCount val="3"/>
                <c:pt idx="0">
                  <c:v>R ≤ 1.7</c:v>
                </c:pt>
                <c:pt idx="1">
                  <c:v>1.7 &lt; R ≤ 2.4</c:v>
                </c:pt>
                <c:pt idx="2">
                  <c:v>2.4 &lt; R</c:v>
                </c:pt>
              </c:strCache>
            </c:strRef>
          </c:cat>
          <c:val>
            <c:numRef>
              <c:f>'All Results'!$I$3:$I$5</c:f>
              <c:numCache>
                <c:formatCode>0%</c:formatCode>
                <c:ptCount val="3"/>
                <c:pt idx="0">
                  <c:v>0.125</c:v>
                </c:pt>
                <c:pt idx="1">
                  <c:v>0.58333333333333337</c:v>
                </c:pt>
                <c:pt idx="2">
                  <c:v>0.29166666666666669</c:v>
                </c:pt>
              </c:numCache>
            </c:numRef>
          </c:val>
          <c:extLst>
            <c:ext xmlns:c15="http://schemas.microsoft.com/office/drawing/2012/chart" uri="{02D57815-91ED-43cb-92C2-25804820EDAC}">
              <c15:datalabelsRange>
                <c15:f>'All Results'!$J$3:$J$5</c15:f>
                <c15:dlblRangeCache>
                  <c:ptCount val="3"/>
                  <c:pt idx="0">
                    <c:v>High Risk</c:v>
                  </c:pt>
                  <c:pt idx="1">
                    <c:v>Moderate Risk</c:v>
                  </c:pt>
                  <c:pt idx="2">
                    <c:v>Low Risk</c:v>
                  </c:pt>
                </c15:dlblRangeCache>
              </c15:datalabelsRange>
            </c:ext>
            <c:ext xmlns:c16="http://schemas.microsoft.com/office/drawing/2014/chart" uri="{C3380CC4-5D6E-409C-BE32-E72D297353CC}">
              <c16:uniqueId val="{00000000-8AA7-4EDE-A9AE-B7A3133B846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Alt Scoring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Results'!$I$18</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DC4-47A6-842B-5E65D9C9409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DC4-47A6-842B-5E65D9C9409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DC4-47A6-842B-5E65D9C94094}"/>
              </c:ext>
            </c:extLst>
          </c:dPt>
          <c:dLbls>
            <c:dLbl>
              <c:idx val="0"/>
              <c:layout>
                <c:manualLayout>
                  <c:x val="2.7777777777777779E-3"/>
                  <c:y val="0.29629629629629628"/>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28A2DFE5-97BB-4FB2-B77E-03F6F0FDD35B}"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DC4-47A6-842B-5E65D9C9409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DE757D4-6740-4630-956A-EAD9BEC5C4BA}"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DC4-47A6-842B-5E65D9C94094}"/>
                </c:ext>
              </c:extLst>
            </c:dLbl>
            <c:dLbl>
              <c:idx val="2"/>
              <c:layout>
                <c:manualLayout>
                  <c:x val="-5.5555555555555558E-3"/>
                  <c:y val="0.2638888888888889"/>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CC6F2F7A-51DB-45B1-A9DD-888C3A6A80C1}"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DC4-47A6-842B-5E65D9C94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Results'!$H$19:$H$21</c:f>
              <c:strCache>
                <c:ptCount val="3"/>
                <c:pt idx="0">
                  <c:v>R ≤ 2</c:v>
                </c:pt>
                <c:pt idx="1">
                  <c:v>2 &lt; R ≤ 2.4</c:v>
                </c:pt>
                <c:pt idx="2">
                  <c:v>2.4 &lt; R</c:v>
                </c:pt>
              </c:strCache>
            </c:strRef>
          </c:cat>
          <c:val>
            <c:numRef>
              <c:f>'All Results'!$I$19:$I$21</c:f>
              <c:numCache>
                <c:formatCode>0%</c:formatCode>
                <c:ptCount val="3"/>
                <c:pt idx="0">
                  <c:v>0.32653061224489793</c:v>
                </c:pt>
                <c:pt idx="1">
                  <c:v>0.36734693877551022</c:v>
                </c:pt>
                <c:pt idx="2">
                  <c:v>0.30612244897959184</c:v>
                </c:pt>
              </c:numCache>
            </c:numRef>
          </c:val>
          <c:extLst>
            <c:ext xmlns:c15="http://schemas.microsoft.com/office/drawing/2012/chart" uri="{02D57815-91ED-43cb-92C2-25804820EDAC}">
              <c15:datalabelsRange>
                <c15:f>'All Results'!$J$3:$J$5</c15:f>
                <c15:dlblRangeCache>
                  <c:ptCount val="3"/>
                  <c:pt idx="0">
                    <c:v>High Risk</c:v>
                  </c:pt>
                  <c:pt idx="1">
                    <c:v>Moderate Risk</c:v>
                  </c:pt>
                  <c:pt idx="2">
                    <c:v>Low Risk</c:v>
                  </c:pt>
                </c15:dlblRangeCache>
              </c15:datalabelsRange>
            </c:ext>
            <c:ext xmlns:c16="http://schemas.microsoft.com/office/drawing/2014/chart" uri="{C3380CC4-5D6E-409C-BE32-E72D297353CC}">
              <c16:uniqueId val="{00000006-9DC4-47A6-842B-5E65D9C9409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Unknown Penalty, Def Mod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Results'!$I$33</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7F74-4E60-B0F3-94C585039737}"/>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7F74-4E60-B0F3-94C585039737}"/>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7F74-4E60-B0F3-94C585039737}"/>
              </c:ext>
            </c:extLst>
          </c:dPt>
          <c:dLbls>
            <c:dLbl>
              <c:idx val="0"/>
              <c:layout>
                <c:manualLayout>
                  <c:x val="2.7777777777777779E-3"/>
                  <c:y val="0.1435185185185185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1E9E9790-ACB4-43EC-AD1D-A78B90FF891C}"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74-4E60-B0F3-94C585039737}"/>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8A21F82B-1611-41AF-907D-0964EE5D0A64}"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74-4E60-B0F3-94C585039737}"/>
                </c:ext>
              </c:extLst>
            </c:dLbl>
            <c:dLbl>
              <c:idx val="2"/>
              <c:layout>
                <c:manualLayout>
                  <c:x val="-8.3333333333333332E-3"/>
                  <c:y val="5.4188538932633422E-3"/>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FA454A6F-CC4B-453A-851A-E97A61952625}"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74-4E60-B0F3-94C5850397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Results'!$H$34:$H$36</c:f>
              <c:strCache>
                <c:ptCount val="3"/>
                <c:pt idx="0">
                  <c:v>R ≤ 1.7</c:v>
                </c:pt>
                <c:pt idx="1">
                  <c:v>1.7 &lt; R ≤ 2.4</c:v>
                </c:pt>
                <c:pt idx="2">
                  <c:v>2.4 &lt; R</c:v>
                </c:pt>
              </c:strCache>
            </c:strRef>
          </c:cat>
          <c:val>
            <c:numRef>
              <c:f>'All Results'!$I$34:$I$36</c:f>
              <c:numCache>
                <c:formatCode>0%</c:formatCode>
                <c:ptCount val="3"/>
                <c:pt idx="0">
                  <c:v>0.22448979591836735</c:v>
                </c:pt>
                <c:pt idx="1">
                  <c:v>0.75510204081632648</c:v>
                </c:pt>
                <c:pt idx="2">
                  <c:v>2.0408163265306121E-2</c:v>
                </c:pt>
              </c:numCache>
            </c:numRef>
          </c:val>
          <c:extLst>
            <c:ext xmlns:c15="http://schemas.microsoft.com/office/drawing/2012/chart" uri="{02D57815-91ED-43cb-92C2-25804820EDAC}">
              <c15:datalabelsRange>
                <c15:f>'All Results'!$J$3:$J$5</c15:f>
                <c15:dlblRangeCache>
                  <c:ptCount val="3"/>
                  <c:pt idx="0">
                    <c:v>High Risk</c:v>
                  </c:pt>
                  <c:pt idx="1">
                    <c:v>Moderate Risk</c:v>
                  </c:pt>
                  <c:pt idx="2">
                    <c:v>Low Risk</c:v>
                  </c:pt>
                </c15:dlblRangeCache>
              </c15:datalabelsRange>
            </c:ext>
            <c:ext xmlns:c16="http://schemas.microsoft.com/office/drawing/2014/chart" uri="{C3380CC4-5D6E-409C-BE32-E72D297353CC}">
              <c16:uniqueId val="{00000006-7F74-4E60-B0F3-94C585039737}"/>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Unknown Penalty, Def High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Results'!$W$2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96C-4152-9E58-571654F49022}"/>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96C-4152-9E58-571654F49022}"/>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96C-4152-9E58-571654F49022}"/>
              </c:ext>
            </c:extLst>
          </c:dPt>
          <c:dLbls>
            <c:dLbl>
              <c:idx val="0"/>
              <c:layout>
                <c:manualLayout>
                  <c:x val="0"/>
                  <c:y val="0.1018518518518518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E8296DF-7A6E-4E02-9E69-79DE4C686B14}"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96C-4152-9E58-571654F49022}"/>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1D0B20E2-3D6B-45FC-84A0-3C071008B2C1}"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96C-4152-9E58-571654F49022}"/>
                </c:ext>
              </c:extLst>
            </c:dLbl>
            <c:dLbl>
              <c:idx val="2"/>
              <c:layout>
                <c:manualLayout>
                  <c:x val="-5.5555555555555558E-3"/>
                  <c:y val="0.19444444444444445"/>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C2B29AA9-3BC8-4845-8E2E-BB5546D4C785}"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96C-4152-9E58-571654F490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Results'!$V$3:$V$5</c:f>
              <c:strCache>
                <c:ptCount val="3"/>
                <c:pt idx="0">
                  <c:v>R ≤ 1.7</c:v>
                </c:pt>
                <c:pt idx="1">
                  <c:v>1.7 &lt; R ≤ 2.4</c:v>
                </c:pt>
                <c:pt idx="2">
                  <c:v>2.4 &lt; R</c:v>
                </c:pt>
              </c:strCache>
            </c:strRef>
          </c:cat>
          <c:val>
            <c:numRef>
              <c:f>'All Results'!$W$3:$W$5</c:f>
              <c:numCache>
                <c:formatCode>0%</c:formatCode>
                <c:ptCount val="3"/>
                <c:pt idx="0">
                  <c:v>0.14285714285714285</c:v>
                </c:pt>
                <c:pt idx="1">
                  <c:v>0.61224489795918369</c:v>
                </c:pt>
                <c:pt idx="2">
                  <c:v>0.24489795918367346</c:v>
                </c:pt>
              </c:numCache>
            </c:numRef>
          </c:val>
          <c:extLst>
            <c:ext xmlns:c15="http://schemas.microsoft.com/office/drawing/2012/chart" uri="{02D57815-91ED-43cb-92C2-25804820EDAC}">
              <c15:datalabelsRange>
                <c15:f>'All Results'!$J$3:$J$5</c15:f>
                <c15:dlblRangeCache>
                  <c:ptCount val="3"/>
                  <c:pt idx="0">
                    <c:v>High Risk</c:v>
                  </c:pt>
                  <c:pt idx="1">
                    <c:v>Moderate Risk</c:v>
                  </c:pt>
                  <c:pt idx="2">
                    <c:v>Low Risk</c:v>
                  </c:pt>
                </c15:dlblRangeCache>
              </c15:datalabelsRange>
            </c:ext>
            <c:ext xmlns:c16="http://schemas.microsoft.com/office/drawing/2014/chart" uri="{C3380CC4-5D6E-409C-BE32-E72D297353CC}">
              <c16:uniqueId val="{00000006-996C-4152-9E58-571654F49022}"/>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Unknown Penalty, Def High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Results'!$W$33</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F5F-4A37-8A8C-511A3F42DF33}"/>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F5F-4A37-8A8C-511A3F42DF33}"/>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F5F-4A37-8A8C-511A3F42DF33}"/>
              </c:ext>
            </c:extLst>
          </c:dPt>
          <c:dLbls>
            <c:dLbl>
              <c:idx val="0"/>
              <c:layout>
                <c:manualLayout>
                  <c:x val="2.7777777777777779E-3"/>
                  <c:y val="0.1435185185185185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BADFF97-BBED-40C9-A283-686ABCFA9BD1}"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F5F-4A37-8A8C-511A3F42DF33}"/>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54792D32-D45D-486F-A6DD-1C471D572629}"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F5F-4A37-8A8C-511A3F42DF33}"/>
                </c:ext>
              </c:extLst>
            </c:dLbl>
            <c:dLbl>
              <c:idx val="2"/>
              <c:layout>
                <c:manualLayout>
                  <c:x val="-8.3333333333333332E-3"/>
                  <c:y val="5.4188538932633422E-3"/>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80DEA1CD-A041-4789-BAE1-8DD0E3922AEC}" type="CELLRANGE">
                      <a:rPr lang="en-US"/>
                      <a:pPr>
                        <a:defRPr/>
                      </a:pPr>
                      <a:t>[CELLRANGE]</a:t>
                    </a:fld>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F5F-4A37-8A8C-511A3F42DF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Results'!$V$34:$V$36</c:f>
              <c:strCache>
                <c:ptCount val="3"/>
                <c:pt idx="0">
                  <c:v>R ≤ 1.7</c:v>
                </c:pt>
                <c:pt idx="1">
                  <c:v>1.7 &lt; R ≤ 2.4</c:v>
                </c:pt>
                <c:pt idx="2">
                  <c:v>2.4 &lt; R</c:v>
                </c:pt>
              </c:strCache>
            </c:strRef>
          </c:cat>
          <c:val>
            <c:numRef>
              <c:f>'All Results'!$W$34:$W$36</c:f>
              <c:numCache>
                <c:formatCode>0%</c:formatCode>
                <c:ptCount val="3"/>
                <c:pt idx="0">
                  <c:v>0.40816326530612246</c:v>
                </c:pt>
                <c:pt idx="1">
                  <c:v>0.5714285714285714</c:v>
                </c:pt>
                <c:pt idx="2">
                  <c:v>2.0408163265306121E-2</c:v>
                </c:pt>
              </c:numCache>
            </c:numRef>
          </c:val>
          <c:extLst>
            <c:ext xmlns:c15="http://schemas.microsoft.com/office/drawing/2012/chart" uri="{02D57815-91ED-43cb-92C2-25804820EDAC}">
              <c15:datalabelsRange>
                <c15:f>'All Results'!$J$3:$J$5</c15:f>
                <c15:dlblRangeCache>
                  <c:ptCount val="3"/>
                  <c:pt idx="0">
                    <c:v>High Risk</c:v>
                  </c:pt>
                  <c:pt idx="1">
                    <c:v>Moderate Risk</c:v>
                  </c:pt>
                  <c:pt idx="2">
                    <c:v>Low Risk</c:v>
                  </c:pt>
                </c15:dlblRangeCache>
              </c15:datalabelsRange>
            </c:ext>
            <c:ext xmlns:c16="http://schemas.microsoft.com/office/drawing/2014/chart" uri="{C3380CC4-5D6E-409C-BE32-E72D297353CC}">
              <c16:uniqueId val="{00000006-9F5F-4A37-8A8C-511A3F42DF33}"/>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95247</xdr:rowOff>
    </xdr:from>
    <xdr:to>
      <xdr:col>12</xdr:col>
      <xdr:colOff>601133</xdr:colOff>
      <xdr:row>16</xdr:row>
      <xdr:rowOff>889001</xdr:rowOff>
    </xdr:to>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28575" y="467780"/>
          <a:ext cx="7887758" cy="12469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Risk</a:t>
          </a:r>
          <a:r>
            <a:rPr lang="en-US" sz="1400" b="1" baseline="0"/>
            <a:t> Tolerance Analysis</a:t>
          </a:r>
          <a:endParaRPr lang="en-US" sz="1400" b="1"/>
        </a:p>
        <a:p>
          <a:endParaRPr lang="en-US" sz="1400"/>
        </a:p>
        <a:p>
          <a:r>
            <a:rPr lang="en-US" sz="1400"/>
            <a:t>The intent of this spreadsheet is to help guide the Council on the level of Risk Tolerance they may want to have for each of the species they manage.</a:t>
          </a:r>
          <a:r>
            <a:rPr lang="en-US" sz="1400" baseline="0"/>
            <a:t> This Risk Tolerance will be used when setting catch limits for stocks. In particular, the level of Risk Tolerance tells the Council how much they can manipulate the P* value when determing the ABC using the new ABC Control Rule.</a:t>
          </a:r>
          <a:r>
            <a:rPr lang="en-US" sz="1400"/>
            <a:t> Considering</a:t>
          </a:r>
          <a:r>
            <a:rPr lang="en-US" sz="1400" baseline="0"/>
            <a:t> factors used to evaluate the productivity and susceptibility of a stock to overfishing, as is done in the NMFS PSA analysis, and then brainstorming with other Council staff on what factors  relate more to relative risk, we were able</a:t>
          </a:r>
          <a:r>
            <a:rPr lang="en-US" sz="1400"/>
            <a:t> to incorporate attributes that the Council</a:t>
          </a:r>
          <a:r>
            <a:rPr lang="en-US" sz="1400" baseline="0"/>
            <a:t> would use to judge how much risk they may be willing to take when it comes to deciding on catch limits for a paticular stock (Risk Tolerance). Specifically here, to decide on how much they are willing to decrease the OFL-ABC buffer (P* value) to mitigate socio-economic impacts from a new SSC recommendation. There are 2 main categories, like the PSA analysis, Biological attributes and Human Dimension attributes. </a:t>
          </a:r>
        </a:p>
        <a:p>
          <a:endParaRPr lang="en-US" sz="1400" baseline="0"/>
        </a:p>
        <a:p>
          <a:r>
            <a:rPr lang="en-US" sz="1400" baseline="0"/>
            <a:t>The Biological attributes have to do with the biology of the species and will only change when new science is conducted that uncovers new information about the stock. The higher the Biological score, the less vulnerable the stock is to overfishing, and the higher risk the Council can safely take. The lower the score, the more vulnerable the stock is and the less risky the Council should be.</a:t>
          </a:r>
        </a:p>
        <a:p>
          <a:endParaRPr lang="en-US" sz="1400" baseline="0"/>
        </a:p>
        <a:p>
          <a:r>
            <a:rPr lang="en-US" sz="1400" baseline="0"/>
            <a:t>The Human Dimension attributes include factors dealing with management, value, desirability, social issues, and ecological issues as well. In general, the higher the score, the more vulnerable the stock is (to either overfishing or causing a large socio-economic upset if things do not go well) and the less risk the Council should take. There are management attributes that have to do with how well the fishery is regulated and the potential for discard losses.</a:t>
          </a:r>
        </a:p>
        <a:p>
          <a:endParaRPr lang="en-US" sz="1400" baseline="0"/>
        </a:p>
        <a:p>
          <a:r>
            <a:rPr lang="en-US" sz="1400" baseline="0"/>
            <a:t>There are also socio-economic attributes that have both social and economic factors that get at how important each stock is to the industry and the fishing community. </a:t>
          </a:r>
          <a:r>
            <a:rPr lang="en-US" sz="1400" b="0" baseline="0"/>
            <a:t>The approach illustrated here considers these </a:t>
          </a:r>
          <a:r>
            <a:rPr lang="en-US" sz="1400" baseline="0"/>
            <a:t>attributes in terms of the long-term benefits rather than the short-term benefits. Functionally, that means that the higher the value of a stock to the fishery, or the more desirable it is, the less risky the Council should be. This is because if the catch level is set too high, the social and economic impacts of that decision causing the stock status to decline and even become overfished are higher.</a:t>
          </a:r>
        </a:p>
        <a:p>
          <a:endParaRPr lang="en-US" sz="1400" baseline="0"/>
        </a:p>
        <a:p>
          <a:r>
            <a:rPr lang="en-US" sz="1400" baseline="0"/>
            <a:t>Finally, there are Environmental Attributes, including Ecosystem Importance, Climate Change, and Other Environmental Variables. These are important, but we unfortunately have little information for most species on these topics. Therefore, these attributes work as switches. They are either off (no score is present), or on (they are given a score of 3). They act to alert the Council to a stock that is of particular importance to the ecosystem, has an issue with climate change that is affecting its population in a way that may make it more vulnerable to overfishing, or some other environmental variable that is causing the stock to be more prtone to overfishing. Therefore, they would tell the Council that they may want to be less risky with these species.These were considererd to be very important, so they were weighted a bit heavier by being averaged with the Human Dimension score to raise it more significantly than any one of the Human Dimension attributes alone.</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final scores for each of the attribute categories is calculated by simply taking the average of each of the individual attribute scores. If there are no scores for any of the attributes, a default score of 2 is entered here.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the average of the category scores.</a:t>
          </a: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For each category score and the final Risk score, the minimum value is 1 and the maximum value is 3. Currently, the scale for each category score and the final Risk score are divided into thirds. The bottom third (scores less than or equal to 1.7) are considered High Risk, the middle third (greater than 1.7 but less than or equal to 2.4) are considered Moderate Risk, and the upper third (greater than 2.4) are considered Low Risk. The histogram below shows the distribution of scores within those 3 categories.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The table at right describes each of the attributes and the criteria for assigning a score to that attribute.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xdr:colOff>
      <xdr:row>0</xdr:row>
      <xdr:rowOff>0</xdr:rowOff>
    </xdr:from>
    <xdr:to>
      <xdr:col>18</xdr:col>
      <xdr:colOff>314325</xdr:colOff>
      <xdr:row>13</xdr:row>
      <xdr:rowOff>161925</xdr:rowOff>
    </xdr:to>
    <xdr:graphicFrame macro="">
      <xdr:nvGraphicFramePr>
        <xdr:cNvPr id="2" name="Chart 1">
          <a:extLst>
            <a:ext uri="{FF2B5EF4-FFF2-40B4-BE49-F238E27FC236}">
              <a16:creationId xmlns:a16="http://schemas.microsoft.com/office/drawing/2014/main" id="{A639D64C-142F-4EC2-9EF8-EBE951D80E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16</xdr:row>
      <xdr:rowOff>0</xdr:rowOff>
    </xdr:from>
    <xdr:to>
      <xdr:col>18</xdr:col>
      <xdr:colOff>304800</xdr:colOff>
      <xdr:row>29</xdr:row>
      <xdr:rowOff>142875</xdr:rowOff>
    </xdr:to>
    <xdr:graphicFrame macro="">
      <xdr:nvGraphicFramePr>
        <xdr:cNvPr id="3" name="Chart 2">
          <a:extLst>
            <a:ext uri="{FF2B5EF4-FFF2-40B4-BE49-F238E27FC236}">
              <a16:creationId xmlns:a16="http://schemas.microsoft.com/office/drawing/2014/main" id="{724BEBC3-42A7-49C3-B7D5-072B49B4E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31</xdr:row>
      <xdr:rowOff>0</xdr:rowOff>
    </xdr:from>
    <xdr:to>
      <xdr:col>18</xdr:col>
      <xdr:colOff>304800</xdr:colOff>
      <xdr:row>44</xdr:row>
      <xdr:rowOff>142875</xdr:rowOff>
    </xdr:to>
    <xdr:graphicFrame macro="">
      <xdr:nvGraphicFramePr>
        <xdr:cNvPr id="4" name="Chart 3">
          <a:extLst>
            <a:ext uri="{FF2B5EF4-FFF2-40B4-BE49-F238E27FC236}">
              <a16:creationId xmlns:a16="http://schemas.microsoft.com/office/drawing/2014/main" id="{242FAA32-4FBA-4497-8A9E-E9F7C8965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0</xdr:row>
      <xdr:rowOff>0</xdr:rowOff>
    </xdr:from>
    <xdr:to>
      <xdr:col>32</xdr:col>
      <xdr:colOff>304800</xdr:colOff>
      <xdr:row>13</xdr:row>
      <xdr:rowOff>161925</xdr:rowOff>
    </xdr:to>
    <xdr:graphicFrame macro="">
      <xdr:nvGraphicFramePr>
        <xdr:cNvPr id="5" name="Chart 4">
          <a:extLst>
            <a:ext uri="{FF2B5EF4-FFF2-40B4-BE49-F238E27FC236}">
              <a16:creationId xmlns:a16="http://schemas.microsoft.com/office/drawing/2014/main" id="{28AC7014-CCA4-4D60-9D19-D45E60F9F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0</xdr:colOff>
      <xdr:row>31</xdr:row>
      <xdr:rowOff>0</xdr:rowOff>
    </xdr:from>
    <xdr:to>
      <xdr:col>32</xdr:col>
      <xdr:colOff>304800</xdr:colOff>
      <xdr:row>44</xdr:row>
      <xdr:rowOff>142875</xdr:rowOff>
    </xdr:to>
    <xdr:graphicFrame macro="">
      <xdr:nvGraphicFramePr>
        <xdr:cNvPr id="6" name="Chart 5">
          <a:extLst>
            <a:ext uri="{FF2B5EF4-FFF2-40B4-BE49-F238E27FC236}">
              <a16:creationId xmlns:a16="http://schemas.microsoft.com/office/drawing/2014/main" id="{28DAE305-F419-42C1-8D23-B7F58E27B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Y59"/>
  <sheetViews>
    <sheetView tabSelected="1" zoomScale="90" zoomScaleNormal="90" workbookViewId="0"/>
  </sheetViews>
  <sheetFormatPr defaultRowHeight="15" x14ac:dyDescent="0.25"/>
  <cols>
    <col min="1" max="1" width="11.28515625" customWidth="1"/>
    <col min="2" max="2" width="10" customWidth="1"/>
    <col min="3" max="3" width="13.42578125" customWidth="1"/>
    <col min="4" max="4" width="9" customWidth="1"/>
    <col min="16" max="16" width="35.42578125" customWidth="1"/>
    <col min="17" max="17" width="79.85546875" customWidth="1"/>
    <col min="18" max="18" width="37.42578125" customWidth="1"/>
    <col min="19" max="19" width="38.42578125" customWidth="1"/>
    <col min="20" max="20" width="34.85546875" customWidth="1"/>
  </cols>
  <sheetData>
    <row r="1" spans="1:25" s="1" customFormat="1" x14ac:dyDescent="0.25">
      <c r="A1" s="1" t="s">
        <v>175</v>
      </c>
      <c r="P1" s="157" t="s">
        <v>135</v>
      </c>
      <c r="Q1" s="157"/>
      <c r="R1" s="157"/>
      <c r="S1" s="157"/>
      <c r="T1" s="157"/>
    </row>
    <row r="2" spans="1:25" s="1" customFormat="1" x14ac:dyDescent="0.25">
      <c r="P2" s="78"/>
      <c r="Q2" s="78"/>
      <c r="R2" s="157" t="s">
        <v>130</v>
      </c>
      <c r="S2" s="157"/>
      <c r="T2" s="157"/>
    </row>
    <row r="3" spans="1:25" ht="22.15" customHeight="1" x14ac:dyDescent="0.25">
      <c r="P3" s="46" t="s">
        <v>78</v>
      </c>
      <c r="Q3" s="54" t="s">
        <v>12</v>
      </c>
      <c r="R3" s="55" t="s">
        <v>125</v>
      </c>
      <c r="S3" s="58" t="s">
        <v>3</v>
      </c>
      <c r="T3" s="56" t="s">
        <v>126</v>
      </c>
    </row>
    <row r="4" spans="1:25" ht="39" customHeight="1" x14ac:dyDescent="0.25">
      <c r="P4" s="47" t="s">
        <v>4</v>
      </c>
      <c r="Q4" s="7" t="s">
        <v>85</v>
      </c>
      <c r="R4" s="3" t="s">
        <v>1</v>
      </c>
      <c r="S4" s="3" t="s">
        <v>5</v>
      </c>
      <c r="T4" s="3" t="s">
        <v>0</v>
      </c>
    </row>
    <row r="5" spans="1:25" ht="41.45" customHeight="1" x14ac:dyDescent="0.25">
      <c r="P5" s="47" t="s">
        <v>6</v>
      </c>
      <c r="Q5" s="7" t="s">
        <v>86</v>
      </c>
      <c r="R5" s="3" t="s">
        <v>9</v>
      </c>
      <c r="S5" s="3" t="s">
        <v>8</v>
      </c>
      <c r="T5" s="3" t="s">
        <v>7</v>
      </c>
    </row>
    <row r="6" spans="1:25" ht="37.15" customHeight="1" thickBot="1" x14ac:dyDescent="0.3">
      <c r="P6" s="48" t="s">
        <v>81</v>
      </c>
      <c r="Q6" s="158" t="s">
        <v>100</v>
      </c>
      <c r="R6" s="159"/>
      <c r="S6" s="159"/>
      <c r="T6" s="160"/>
    </row>
    <row r="7" spans="1:25" ht="25.9" customHeight="1" x14ac:dyDescent="0.25">
      <c r="P7" s="49" t="s">
        <v>83</v>
      </c>
      <c r="Q7" s="57" t="s">
        <v>12</v>
      </c>
      <c r="R7" s="55" t="s">
        <v>125</v>
      </c>
      <c r="S7" s="58" t="s">
        <v>3</v>
      </c>
      <c r="T7" s="56" t="s">
        <v>126</v>
      </c>
    </row>
    <row r="8" spans="1:25" ht="154.15" customHeight="1" x14ac:dyDescent="0.25">
      <c r="P8" s="50" t="s">
        <v>66</v>
      </c>
      <c r="Q8" s="6" t="s">
        <v>101</v>
      </c>
      <c r="R8" s="4" t="s">
        <v>72</v>
      </c>
      <c r="S8" s="4" t="s">
        <v>77</v>
      </c>
      <c r="T8" s="4" t="s">
        <v>71</v>
      </c>
    </row>
    <row r="9" spans="1:25" ht="79.150000000000006" customHeight="1" x14ac:dyDescent="0.25">
      <c r="P9" s="50" t="s">
        <v>67</v>
      </c>
      <c r="Q9" s="5" t="s">
        <v>102</v>
      </c>
      <c r="R9" s="3" t="s">
        <v>74</v>
      </c>
      <c r="S9" s="3" t="s">
        <v>82</v>
      </c>
      <c r="T9" s="3" t="s">
        <v>73</v>
      </c>
    </row>
    <row r="10" spans="1:25" ht="51.75" customHeight="1" x14ac:dyDescent="0.25">
      <c r="P10" s="161" t="s">
        <v>87</v>
      </c>
      <c r="Q10" s="163" t="s">
        <v>117</v>
      </c>
      <c r="R10" s="3" t="s">
        <v>103</v>
      </c>
      <c r="S10" s="3" t="s">
        <v>116</v>
      </c>
      <c r="T10" s="3" t="s">
        <v>115</v>
      </c>
    </row>
    <row r="11" spans="1:25" ht="45" customHeight="1" x14ac:dyDescent="0.25">
      <c r="P11" s="162"/>
      <c r="Q11" s="164"/>
      <c r="R11" s="3" t="s">
        <v>118</v>
      </c>
      <c r="S11" s="3" t="s">
        <v>119</v>
      </c>
      <c r="T11" s="3" t="s">
        <v>120</v>
      </c>
    </row>
    <row r="12" spans="1:25" ht="144.75" customHeight="1" x14ac:dyDescent="0.25">
      <c r="P12" s="50" t="s">
        <v>16</v>
      </c>
      <c r="Q12" s="2" t="s">
        <v>112</v>
      </c>
      <c r="R12" s="3" t="s">
        <v>111</v>
      </c>
      <c r="S12" s="3" t="s">
        <v>110</v>
      </c>
      <c r="T12" s="3" t="s">
        <v>109</v>
      </c>
    </row>
    <row r="13" spans="1:25" ht="142.5" customHeight="1" x14ac:dyDescent="0.25">
      <c r="O13" s="1"/>
      <c r="P13" s="51" t="s">
        <v>68</v>
      </c>
      <c r="Q13" s="5" t="s">
        <v>104</v>
      </c>
      <c r="R13" s="3" t="s">
        <v>128</v>
      </c>
      <c r="S13" s="3" t="s">
        <v>128</v>
      </c>
      <c r="T13" s="3" t="s">
        <v>128</v>
      </c>
      <c r="U13" s="1"/>
      <c r="V13" s="1"/>
      <c r="W13" s="1"/>
      <c r="X13" s="1"/>
      <c r="Y13" s="1"/>
    </row>
    <row r="14" spans="1:25" ht="35.450000000000003" customHeight="1" x14ac:dyDescent="0.25">
      <c r="O14" s="1"/>
      <c r="P14" s="52" t="s">
        <v>84</v>
      </c>
      <c r="Q14" s="139" t="s">
        <v>129</v>
      </c>
      <c r="R14" s="140"/>
      <c r="S14" s="140"/>
      <c r="T14" s="141"/>
      <c r="U14" s="1"/>
      <c r="V14" s="1"/>
      <c r="W14" s="1"/>
      <c r="X14" s="1"/>
      <c r="Y14" s="1"/>
    </row>
    <row r="15" spans="1:25" ht="22.9" customHeight="1" x14ac:dyDescent="0.25">
      <c r="P15" s="75" t="s">
        <v>107</v>
      </c>
      <c r="Q15" s="142" t="s">
        <v>12</v>
      </c>
      <c r="R15" s="143"/>
      <c r="S15" s="144"/>
      <c r="T15" s="59" t="s">
        <v>125</v>
      </c>
    </row>
    <row r="16" spans="1:25" ht="78.599999999999994" customHeight="1" x14ac:dyDescent="0.25">
      <c r="P16" s="76" t="s">
        <v>70</v>
      </c>
      <c r="Q16" s="5" t="s">
        <v>105</v>
      </c>
      <c r="R16" s="151" t="s">
        <v>158</v>
      </c>
      <c r="S16" s="152"/>
      <c r="T16" s="124" t="s">
        <v>75</v>
      </c>
    </row>
    <row r="17" spans="16:20" ht="72" customHeight="1" x14ac:dyDescent="0.25">
      <c r="P17" s="76" t="s">
        <v>69</v>
      </c>
      <c r="Q17" s="5" t="s">
        <v>106</v>
      </c>
      <c r="R17" s="153"/>
      <c r="S17" s="154"/>
      <c r="T17" s="124" t="s">
        <v>76</v>
      </c>
    </row>
    <row r="18" spans="16:20" s="1" customFormat="1" ht="72" customHeight="1" x14ac:dyDescent="0.25">
      <c r="P18" s="76" t="s">
        <v>156</v>
      </c>
      <c r="Q18" s="5" t="s">
        <v>157</v>
      </c>
      <c r="R18" s="155"/>
      <c r="S18" s="156"/>
      <c r="T18" s="124" t="s">
        <v>159</v>
      </c>
    </row>
    <row r="19" spans="16:20" ht="27" customHeight="1" x14ac:dyDescent="0.25">
      <c r="P19" s="77" t="s">
        <v>113</v>
      </c>
      <c r="Q19" s="145" t="s">
        <v>114</v>
      </c>
      <c r="R19" s="146"/>
      <c r="S19" s="146"/>
      <c r="T19" s="147"/>
    </row>
    <row r="20" spans="16:20" ht="25.9" customHeight="1" x14ac:dyDescent="0.25">
      <c r="P20" s="53" t="s">
        <v>79</v>
      </c>
      <c r="Q20" s="148" t="s">
        <v>127</v>
      </c>
      <c r="R20" s="149"/>
      <c r="S20" s="149"/>
      <c r="T20" s="150"/>
    </row>
    <row r="48" spans="1:3" x14ac:dyDescent="0.25">
      <c r="A48" s="112"/>
      <c r="B48" s="112"/>
      <c r="C48" s="112"/>
    </row>
    <row r="49" spans="1:3" x14ac:dyDescent="0.25">
      <c r="A49" s="114"/>
      <c r="B49" s="115"/>
      <c r="C49" s="114"/>
    </row>
    <row r="50" spans="1:3" x14ac:dyDescent="0.25">
      <c r="A50" s="114"/>
      <c r="B50" s="115"/>
      <c r="C50" s="114"/>
    </row>
    <row r="51" spans="1:3" x14ac:dyDescent="0.25">
      <c r="A51" s="114"/>
      <c r="B51" s="115"/>
      <c r="C51" s="114"/>
    </row>
    <row r="56" spans="1:3" x14ac:dyDescent="0.25">
      <c r="A56" s="113"/>
      <c r="B56" s="113"/>
      <c r="C56" s="113"/>
    </row>
    <row r="57" spans="1:3" x14ac:dyDescent="0.25">
      <c r="A57" s="114"/>
      <c r="B57" s="117"/>
      <c r="C57" s="114"/>
    </row>
    <row r="58" spans="1:3" x14ac:dyDescent="0.25">
      <c r="A58" s="114"/>
      <c r="B58" s="117"/>
      <c r="C58" s="114"/>
    </row>
    <row r="59" spans="1:3" x14ac:dyDescent="0.25">
      <c r="A59" s="114"/>
      <c r="B59" s="117"/>
      <c r="C59" s="114"/>
    </row>
  </sheetData>
  <mergeCells count="10">
    <mergeCell ref="P1:T1"/>
    <mergeCell ref="Q6:T6"/>
    <mergeCell ref="P10:P11"/>
    <mergeCell ref="Q10:Q11"/>
    <mergeCell ref="R2:T2"/>
    <mergeCell ref="Q14:T14"/>
    <mergeCell ref="Q15:S15"/>
    <mergeCell ref="Q19:T19"/>
    <mergeCell ref="Q20:T20"/>
    <mergeCell ref="R16:S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9DD-35E6-4D97-9831-866DDE1CB055}">
  <sheetPr>
    <tabColor theme="4"/>
  </sheetPr>
  <dimension ref="A1:Y132"/>
  <sheetViews>
    <sheetView workbookViewId="0">
      <pane xSplit="2" ySplit="2" topLeftCell="N3" activePane="bottomRight" state="frozen"/>
      <selection pane="topRight" activeCell="C1" sqref="C1"/>
      <selection pane="bottomLeft" activeCell="A3" sqref="A3"/>
      <selection pane="bottomRight" activeCell="S4" sqref="S4"/>
    </sheetView>
  </sheetViews>
  <sheetFormatPr defaultRowHeight="15" x14ac:dyDescent="0.25"/>
  <cols>
    <col min="1" max="1" width="10" style="14" bestFit="1" customWidth="1"/>
    <col min="2" max="2" width="20.85546875" style="18" bestFit="1" customWidth="1"/>
    <col min="3" max="3" width="24.28515625" style="27" bestFit="1" customWidth="1"/>
    <col min="4" max="4" width="15.140625" style="26" bestFit="1" customWidth="1"/>
    <col min="5" max="5" width="7.5703125" style="26" bestFit="1" customWidth="1"/>
    <col min="6" max="6" width="10" style="17" customWidth="1"/>
    <col min="7" max="7" width="24.7109375" style="26" bestFit="1" customWidth="1"/>
    <col min="8" max="8" width="25.7109375" style="26" bestFit="1" customWidth="1"/>
    <col min="9" max="9" width="24.28515625" style="26" bestFit="1" customWidth="1"/>
    <col min="10" max="10" width="23.140625" style="26" bestFit="1" customWidth="1"/>
    <col min="11" max="11" width="14.85546875" style="26" bestFit="1" customWidth="1"/>
    <col min="12" max="12" width="14.85546875" style="26" customWidth="1"/>
    <col min="13" max="13" width="16.85546875" style="17" bestFit="1" customWidth="1"/>
    <col min="14" max="14" width="21.140625" style="26" bestFit="1" customWidth="1"/>
    <col min="15" max="15" width="15" style="26" bestFit="1" customWidth="1"/>
    <col min="16" max="16" width="18.7109375" style="26" bestFit="1" customWidth="1"/>
    <col min="17" max="17" width="8" style="26" bestFit="1" customWidth="1"/>
    <col min="18" max="18" width="9.140625" style="1"/>
    <col min="19" max="19" width="14.28515625" customWidth="1"/>
    <col min="20" max="20" width="9.85546875" bestFit="1" customWidth="1"/>
    <col min="21" max="21" width="10.7109375" bestFit="1" customWidth="1"/>
    <col min="24" max="24" width="11" bestFit="1" customWidth="1"/>
    <col min="25" max="25" width="9.85546875" bestFit="1" customWidth="1"/>
  </cols>
  <sheetData>
    <row r="1" spans="1:25" ht="15" customHeight="1" thickBot="1" x14ac:dyDescent="0.3">
      <c r="A1" s="183" t="s">
        <v>10</v>
      </c>
      <c r="B1" s="185" t="s">
        <v>11</v>
      </c>
      <c r="C1" s="187" t="s">
        <v>78</v>
      </c>
      <c r="D1" s="188"/>
      <c r="E1" s="188"/>
      <c r="F1" s="189"/>
      <c r="G1" s="190" t="s">
        <v>83</v>
      </c>
      <c r="H1" s="191"/>
      <c r="I1" s="191"/>
      <c r="J1" s="191"/>
      <c r="K1" s="191"/>
      <c r="L1" s="191"/>
      <c r="M1" s="192"/>
      <c r="N1" s="193" t="s">
        <v>107</v>
      </c>
      <c r="O1" s="194"/>
      <c r="P1" s="194"/>
      <c r="Q1" s="194"/>
      <c r="R1" s="195"/>
      <c r="S1" s="181" t="s">
        <v>141</v>
      </c>
      <c r="T1" s="166" t="s">
        <v>80</v>
      </c>
      <c r="U1" s="167"/>
      <c r="X1" s="165" t="s">
        <v>172</v>
      </c>
      <c r="Y1" s="165"/>
    </row>
    <row r="2" spans="1:25" ht="15.75" thickBot="1" x14ac:dyDescent="0.3">
      <c r="A2" s="184"/>
      <c r="B2" s="186"/>
      <c r="C2" s="98" t="s">
        <v>88</v>
      </c>
      <c r="D2" s="95" t="s">
        <v>89</v>
      </c>
      <c r="E2" s="96" t="s">
        <v>134</v>
      </c>
      <c r="F2" s="97" t="s">
        <v>90</v>
      </c>
      <c r="G2" s="28" t="s">
        <v>91</v>
      </c>
      <c r="H2" s="29" t="s">
        <v>92</v>
      </c>
      <c r="I2" s="29" t="s">
        <v>93</v>
      </c>
      <c r="J2" s="29" t="s">
        <v>94</v>
      </c>
      <c r="K2" s="29" t="s">
        <v>95</v>
      </c>
      <c r="L2" s="83" t="s">
        <v>133</v>
      </c>
      <c r="M2" s="19" t="s">
        <v>98</v>
      </c>
      <c r="N2" s="66" t="s">
        <v>96</v>
      </c>
      <c r="O2" s="60" t="s">
        <v>97</v>
      </c>
      <c r="P2" s="119" t="s">
        <v>155</v>
      </c>
      <c r="Q2" s="79" t="s">
        <v>132</v>
      </c>
      <c r="R2" s="67" t="s">
        <v>108</v>
      </c>
      <c r="S2" s="182"/>
      <c r="T2" s="137" t="s">
        <v>151</v>
      </c>
      <c r="U2" s="137" t="s">
        <v>174</v>
      </c>
      <c r="X2" s="126" t="s">
        <v>171</v>
      </c>
      <c r="Y2" s="127" t="s">
        <v>2</v>
      </c>
    </row>
    <row r="3" spans="1:25" s="1" customFormat="1" ht="15.75" thickBot="1" x14ac:dyDescent="0.3">
      <c r="A3" s="196" t="s">
        <v>139</v>
      </c>
      <c r="B3" s="197"/>
      <c r="C3" s="99">
        <v>1</v>
      </c>
      <c r="D3" s="100">
        <v>1</v>
      </c>
      <c r="E3" s="101"/>
      <c r="F3" s="102"/>
      <c r="G3" s="103">
        <v>1</v>
      </c>
      <c r="H3" s="104">
        <v>1</v>
      </c>
      <c r="I3" s="104">
        <v>1</v>
      </c>
      <c r="J3" s="104">
        <v>1</v>
      </c>
      <c r="K3" s="104">
        <v>1</v>
      </c>
      <c r="L3" s="105"/>
      <c r="M3" s="106"/>
      <c r="N3" s="107">
        <v>1</v>
      </c>
      <c r="O3" s="108">
        <v>1</v>
      </c>
      <c r="P3" s="120"/>
      <c r="Q3" s="109"/>
      <c r="R3" s="110"/>
      <c r="S3" s="136"/>
      <c r="T3" s="138"/>
      <c r="U3" s="138"/>
      <c r="X3" s="128" t="s">
        <v>121</v>
      </c>
      <c r="Y3" s="129" t="s">
        <v>13</v>
      </c>
    </row>
    <row r="4" spans="1:25" ht="15.75" x14ac:dyDescent="0.25">
      <c r="A4" s="8">
        <v>1</v>
      </c>
      <c r="B4" s="9" t="s">
        <v>17</v>
      </c>
      <c r="C4" s="33">
        <v>3</v>
      </c>
      <c r="D4" s="34">
        <v>3</v>
      </c>
      <c r="E4" s="87">
        <v>1</v>
      </c>
      <c r="F4" s="35">
        <f>IF($S$53="no",IF(SUM(C4:D4)=0,2,((C4*C$3)+(D4*D$3))/(COUNT(C4)*C$3+COUNT(D4)*D$3)),IF(SUM(C4:D4)=0,2,((C4*C$3)+(D4*D$3))/((COUNT(C4)*C$3+COUNT(D4)*D$3)+0.5*(COUNTBLANK(C4)*C$3+COUNTBLANK(D4)*D$3))))</f>
        <v>3</v>
      </c>
      <c r="G4" s="40">
        <v>3</v>
      </c>
      <c r="H4" s="41"/>
      <c r="I4" s="41">
        <v>3</v>
      </c>
      <c r="J4" s="41">
        <v>2</v>
      </c>
      <c r="K4" s="41"/>
      <c r="L4" s="84">
        <v>1</v>
      </c>
      <c r="M4" s="42">
        <f>IF($S$53="no",IF(SUM(G4:K4)=0,2,((G4*G$3)+(H4*H$3)+(I4*I$3)+(J4*J$3)+(K4*K$3))/(COUNT(G4)*G$3+COUNT(H4)*H$3+COUNT(I4)*I$3+COUNT(J4)*J$3+COUNT(K4)*K$3)),IF(SUM(G4:K4)=0,2,((G4*G$3)+(H4*H$3)+(I4*I$3)+(J4*J$3)+(K4*K$3))/((COUNT(G4)*G$3+COUNT(H4)*H$3+COUNT(I4)*I$3+COUNT(J4)*J$3+COUNT(K4)*K$3)+0.5*(COUNTBLANK(G4)*G$3+COUNTBLANK(H4)*H$3+COUNTBLANK(I4)*I$3+COUNTBLANK(J4)*J$3+COUNTBLANK(K4)*K$3))))</f>
        <v>2.6666666666666665</v>
      </c>
      <c r="N4" s="68"/>
      <c r="O4" s="61"/>
      <c r="P4" s="121"/>
      <c r="Q4" s="80">
        <v>1</v>
      </c>
      <c r="R4" s="72">
        <f>SUM(N4:P4)</f>
        <v>0</v>
      </c>
      <c r="S4" s="63">
        <f>IF(R4=0,SUM(F4,M4)/SUM(E4,L4),SUM(F4,M4,R4)/SUM(E4,L4,Q4))</f>
        <v>2.833333333333333</v>
      </c>
      <c r="T4" s="134" t="str">
        <f>IF((S4&lt;=1.7),"High",(IF((S4&lt;=2.4),"Moderate","Low")))</f>
        <v>Low</v>
      </c>
      <c r="U4" s="90" t="str">
        <f>IF((S4&lt;=2),"High",(IF((S4&lt;=2.4),"Moderate","Low")))</f>
        <v>Low</v>
      </c>
      <c r="X4" s="130" t="s">
        <v>122</v>
      </c>
      <c r="Y4" s="131" t="s">
        <v>15</v>
      </c>
    </row>
    <row r="5" spans="1:25" ht="16.5" thickBot="1" x14ac:dyDescent="0.3">
      <c r="A5" s="8">
        <v>2</v>
      </c>
      <c r="B5" s="9" t="s">
        <v>18</v>
      </c>
      <c r="C5" s="22"/>
      <c r="D5" s="21"/>
      <c r="E5" s="88">
        <v>1</v>
      </c>
      <c r="F5" s="32">
        <f t="shared" ref="F5:F52" si="0">IF($S$53="no",IF(SUM(C5:D5)=0,2,((C5*C$3)+(D5*D$3))/(COUNT(C5)*C$3+COUNT(D5)*D$3)),IF(SUM(C5:D5)=0,2,((C5*C$3)+(D5*D$3))/((COUNT(C5)*C$3+COUNT(D5)*D$3)+0.5*(COUNTBLANK(C5)*C$3+COUNTBLANK(D5)*D$3))))</f>
        <v>2</v>
      </c>
      <c r="G5" s="30">
        <v>3</v>
      </c>
      <c r="H5" s="31"/>
      <c r="I5" s="31">
        <v>3</v>
      </c>
      <c r="J5" s="31">
        <v>3</v>
      </c>
      <c r="K5" s="31"/>
      <c r="L5" s="85">
        <v>1</v>
      </c>
      <c r="M5" s="20">
        <f t="shared" ref="M5:M52" si="1">IF($S$53="no",IF(SUM(G5:K5)=0,2,((G5*G$3)+(H5*H$3)+(I5*I$3)+(J5*J$3)+(K5*K$3))/(COUNT(G5)*G$3+COUNT(H5)*H$3+COUNT(I5)*I$3+COUNT(J5)*J$3+COUNT(K5)*K$3)),IF(SUM(G5:K5)=0,2,((G5*G$3)+(H5*H$3)+(I5*I$3)+(J5*J$3)+(K5*K$3))/((COUNT(G5)*G$3+COUNT(H5)*H$3+COUNT(I5)*I$3+COUNT(J5)*J$3+COUNT(K5)*K$3)+0.5*(COUNTBLANK(G5)*G$3+COUNTBLANK(H5)*H$3+COUNTBLANK(I5)*I$3+COUNTBLANK(J5)*J$3+COUNTBLANK(K5)*K$3))))</f>
        <v>3</v>
      </c>
      <c r="N5" s="69"/>
      <c r="O5" s="62"/>
      <c r="P5" s="122"/>
      <c r="Q5" s="81">
        <v>1</v>
      </c>
      <c r="R5" s="73">
        <f t="shared" ref="R5:R52" si="2">SUM(N5:P5)</f>
        <v>0</v>
      </c>
      <c r="S5" s="64">
        <f t="shared" ref="S5:S6" si="3">IF(R5=0,SUM(F5,M5)/SUM(E5,L5),SUM(F5,M5,R5)/SUM(E5,L5,Q5))</f>
        <v>2.5</v>
      </c>
      <c r="T5" s="134" t="str">
        <f t="shared" ref="T5:T52" si="4">IF((S5&lt;=1.7),"High",(IF((S5&lt;=2.4),"Moderate","Low")))</f>
        <v>Low</v>
      </c>
      <c r="U5" s="91" t="str">
        <f t="shared" ref="U5:U52" si="5">IF((S5&lt;=2),"High",(IF((S5&lt;=2.4),"Moderate","Low")))</f>
        <v>Low</v>
      </c>
      <c r="X5" s="132" t="s">
        <v>123</v>
      </c>
      <c r="Y5" s="133" t="s">
        <v>14</v>
      </c>
    </row>
    <row r="6" spans="1:25" ht="15.75" x14ac:dyDescent="0.25">
      <c r="A6" s="8">
        <v>3</v>
      </c>
      <c r="B6" s="10" t="s">
        <v>19</v>
      </c>
      <c r="C6" s="36">
        <v>1</v>
      </c>
      <c r="D6" s="34">
        <v>1</v>
      </c>
      <c r="E6" s="87">
        <v>1</v>
      </c>
      <c r="F6" s="35">
        <f t="shared" si="0"/>
        <v>1</v>
      </c>
      <c r="G6" s="40">
        <v>3</v>
      </c>
      <c r="H6" s="41"/>
      <c r="I6" s="41">
        <v>2</v>
      </c>
      <c r="J6" s="41">
        <v>2</v>
      </c>
      <c r="K6" s="41"/>
      <c r="L6" s="84">
        <v>1</v>
      </c>
      <c r="M6" s="42">
        <f t="shared" si="1"/>
        <v>2.3333333333333335</v>
      </c>
      <c r="N6" s="68"/>
      <c r="O6" s="61"/>
      <c r="P6" s="121"/>
      <c r="Q6" s="80">
        <v>1</v>
      </c>
      <c r="R6" s="72">
        <f t="shared" si="2"/>
        <v>0</v>
      </c>
      <c r="S6" s="63">
        <f t="shared" si="3"/>
        <v>1.6666666666666667</v>
      </c>
      <c r="T6" s="134" t="str">
        <f t="shared" si="4"/>
        <v>High</v>
      </c>
      <c r="U6" s="91" t="str">
        <f t="shared" si="5"/>
        <v>High</v>
      </c>
    </row>
    <row r="7" spans="1:25" ht="16.5" thickBot="1" x14ac:dyDescent="0.3">
      <c r="A7" s="8">
        <v>4</v>
      </c>
      <c r="B7" s="9" t="s">
        <v>20</v>
      </c>
      <c r="C7" s="22">
        <v>2</v>
      </c>
      <c r="D7" s="21">
        <v>3</v>
      </c>
      <c r="E7" s="88">
        <v>1</v>
      </c>
      <c r="F7" s="32">
        <f t="shared" si="0"/>
        <v>2.5</v>
      </c>
      <c r="G7" s="30">
        <v>3</v>
      </c>
      <c r="H7" s="31">
        <v>1</v>
      </c>
      <c r="I7" s="31">
        <v>2</v>
      </c>
      <c r="J7" s="31">
        <v>1</v>
      </c>
      <c r="K7" s="31">
        <v>3</v>
      </c>
      <c r="L7" s="85">
        <v>1</v>
      </c>
      <c r="M7" s="20">
        <f t="shared" si="1"/>
        <v>2</v>
      </c>
      <c r="N7" s="69"/>
      <c r="O7" s="62"/>
      <c r="P7" s="122"/>
      <c r="Q7" s="81">
        <v>1</v>
      </c>
      <c r="R7" s="73">
        <f t="shared" si="2"/>
        <v>0</v>
      </c>
      <c r="S7" s="64">
        <f>IF(R7=0,SUM(F7,M7)/SUM(E7,L7),SUM(F7,M7,R7)/SUM(E7,L7,Q7))</f>
        <v>2.25</v>
      </c>
      <c r="T7" s="134" t="str">
        <f t="shared" si="4"/>
        <v>Moderate</v>
      </c>
      <c r="U7" s="91" t="str">
        <f t="shared" si="5"/>
        <v>Moderate</v>
      </c>
      <c r="X7" s="165" t="s">
        <v>173</v>
      </c>
      <c r="Y7" s="165"/>
    </row>
    <row r="8" spans="1:25" ht="16.5" thickBot="1" x14ac:dyDescent="0.3">
      <c r="A8" s="8">
        <v>5</v>
      </c>
      <c r="B8" s="9" t="s">
        <v>21</v>
      </c>
      <c r="C8" s="33">
        <v>1</v>
      </c>
      <c r="D8" s="34">
        <v>2</v>
      </c>
      <c r="E8" s="87">
        <v>1</v>
      </c>
      <c r="F8" s="35">
        <f t="shared" si="0"/>
        <v>1.5</v>
      </c>
      <c r="G8" s="40">
        <v>1</v>
      </c>
      <c r="H8" s="41">
        <v>3</v>
      </c>
      <c r="I8" s="41">
        <v>2</v>
      </c>
      <c r="J8" s="41">
        <v>3</v>
      </c>
      <c r="K8" s="41"/>
      <c r="L8" s="84">
        <v>1</v>
      </c>
      <c r="M8" s="42">
        <f t="shared" si="1"/>
        <v>2.25</v>
      </c>
      <c r="N8" s="68"/>
      <c r="O8" s="61">
        <v>1</v>
      </c>
      <c r="P8" s="121"/>
      <c r="Q8" s="80">
        <v>1</v>
      </c>
      <c r="R8" s="72">
        <f t="shared" si="2"/>
        <v>1</v>
      </c>
      <c r="S8" s="63">
        <f t="shared" ref="S8:S52" si="6">IF(R8=0,SUM(F8,M8)/SUM(E8,L8),SUM(F8,M8,R8)/SUM(E8,L8,Q8))</f>
        <v>1.5833333333333333</v>
      </c>
      <c r="T8" s="134" t="str">
        <f t="shared" si="4"/>
        <v>High</v>
      </c>
      <c r="U8" s="91" t="str">
        <f t="shared" si="5"/>
        <v>High</v>
      </c>
      <c r="X8" s="126" t="s">
        <v>171</v>
      </c>
      <c r="Y8" s="127" t="s">
        <v>2</v>
      </c>
    </row>
    <row r="9" spans="1:25" ht="15.75" x14ac:dyDescent="0.25">
      <c r="A9" s="8">
        <v>6</v>
      </c>
      <c r="B9" s="9" t="s">
        <v>22</v>
      </c>
      <c r="C9" s="22">
        <v>1</v>
      </c>
      <c r="D9" s="21">
        <v>2</v>
      </c>
      <c r="E9" s="88">
        <v>1</v>
      </c>
      <c r="F9" s="32">
        <f t="shared" si="0"/>
        <v>1.5</v>
      </c>
      <c r="G9" s="30">
        <v>3</v>
      </c>
      <c r="H9" s="31">
        <v>2</v>
      </c>
      <c r="I9" s="31">
        <v>2</v>
      </c>
      <c r="J9" s="31">
        <v>2</v>
      </c>
      <c r="K9" s="31">
        <v>3</v>
      </c>
      <c r="L9" s="85">
        <v>1</v>
      </c>
      <c r="M9" s="20">
        <f t="shared" si="1"/>
        <v>2.4</v>
      </c>
      <c r="N9" s="69"/>
      <c r="O9" s="62"/>
      <c r="P9" s="122"/>
      <c r="Q9" s="81">
        <v>1</v>
      </c>
      <c r="R9" s="73">
        <f t="shared" si="2"/>
        <v>0</v>
      </c>
      <c r="S9" s="64">
        <f t="shared" si="6"/>
        <v>1.95</v>
      </c>
      <c r="T9" s="134" t="str">
        <f t="shared" si="4"/>
        <v>Moderate</v>
      </c>
      <c r="U9" s="91" t="str">
        <f t="shared" si="5"/>
        <v>High</v>
      </c>
      <c r="X9" s="128" t="s">
        <v>121</v>
      </c>
      <c r="Y9" s="129" t="s">
        <v>13</v>
      </c>
    </row>
    <row r="10" spans="1:25" ht="15.75" x14ac:dyDescent="0.25">
      <c r="A10" s="8">
        <v>7</v>
      </c>
      <c r="B10" s="9" t="s">
        <v>23</v>
      </c>
      <c r="C10" s="33">
        <v>1</v>
      </c>
      <c r="D10" s="34">
        <v>2</v>
      </c>
      <c r="E10" s="87">
        <v>1</v>
      </c>
      <c r="F10" s="35">
        <f t="shared" si="0"/>
        <v>1.5</v>
      </c>
      <c r="G10" s="40">
        <v>2</v>
      </c>
      <c r="H10" s="41">
        <v>3</v>
      </c>
      <c r="I10" s="41">
        <v>1</v>
      </c>
      <c r="J10" s="41">
        <v>3</v>
      </c>
      <c r="K10" s="41"/>
      <c r="L10" s="84">
        <v>1</v>
      </c>
      <c r="M10" s="42">
        <f t="shared" si="1"/>
        <v>2.25</v>
      </c>
      <c r="N10" s="68"/>
      <c r="O10" s="61"/>
      <c r="P10" s="121"/>
      <c r="Q10" s="80">
        <v>1</v>
      </c>
      <c r="R10" s="72">
        <f t="shared" si="2"/>
        <v>0</v>
      </c>
      <c r="S10" s="63">
        <f t="shared" si="6"/>
        <v>1.875</v>
      </c>
      <c r="T10" s="134" t="str">
        <f t="shared" si="4"/>
        <v>Moderate</v>
      </c>
      <c r="U10" s="91" t="str">
        <f t="shared" si="5"/>
        <v>High</v>
      </c>
      <c r="X10" s="130" t="s">
        <v>161</v>
      </c>
      <c r="Y10" s="131" t="s">
        <v>15</v>
      </c>
    </row>
    <row r="11" spans="1:25" ht="16.5" thickBot="1" x14ac:dyDescent="0.3">
      <c r="A11" s="8">
        <v>8</v>
      </c>
      <c r="B11" s="9" t="s">
        <v>24</v>
      </c>
      <c r="C11" s="22">
        <v>2</v>
      </c>
      <c r="D11" s="21">
        <v>3</v>
      </c>
      <c r="E11" s="88">
        <v>1</v>
      </c>
      <c r="F11" s="32">
        <f t="shared" si="0"/>
        <v>2.5</v>
      </c>
      <c r="G11" s="30">
        <v>2</v>
      </c>
      <c r="H11" s="31"/>
      <c r="I11" s="31">
        <v>2</v>
      </c>
      <c r="J11" s="31">
        <v>2</v>
      </c>
      <c r="K11" s="31">
        <v>3</v>
      </c>
      <c r="L11" s="85">
        <v>1</v>
      </c>
      <c r="M11" s="20">
        <f t="shared" si="1"/>
        <v>2.25</v>
      </c>
      <c r="N11" s="69"/>
      <c r="O11" s="62"/>
      <c r="P11" s="122"/>
      <c r="Q11" s="81">
        <v>1</v>
      </c>
      <c r="R11" s="73">
        <f t="shared" si="2"/>
        <v>0</v>
      </c>
      <c r="S11" s="64">
        <f t="shared" si="6"/>
        <v>2.375</v>
      </c>
      <c r="T11" s="134" t="str">
        <f t="shared" si="4"/>
        <v>Moderate</v>
      </c>
      <c r="U11" s="91" t="str">
        <f t="shared" si="5"/>
        <v>Moderate</v>
      </c>
      <c r="X11" s="132" t="s">
        <v>160</v>
      </c>
      <c r="Y11" s="133" t="s">
        <v>14</v>
      </c>
    </row>
    <row r="12" spans="1:25" ht="15.75" x14ac:dyDescent="0.25">
      <c r="A12" s="8">
        <v>9</v>
      </c>
      <c r="B12" s="9" t="s">
        <v>25</v>
      </c>
      <c r="C12" s="33">
        <v>2</v>
      </c>
      <c r="D12" s="34">
        <v>3</v>
      </c>
      <c r="E12" s="87">
        <v>1</v>
      </c>
      <c r="F12" s="35">
        <f t="shared" si="0"/>
        <v>2.5</v>
      </c>
      <c r="G12" s="40">
        <v>3</v>
      </c>
      <c r="H12" s="41">
        <v>3</v>
      </c>
      <c r="I12" s="41">
        <v>2</v>
      </c>
      <c r="J12" s="41">
        <v>2</v>
      </c>
      <c r="K12" s="41">
        <v>1</v>
      </c>
      <c r="L12" s="84">
        <v>1</v>
      </c>
      <c r="M12" s="42">
        <f t="shared" si="1"/>
        <v>2.2000000000000002</v>
      </c>
      <c r="N12" s="68"/>
      <c r="O12" s="61"/>
      <c r="P12" s="121"/>
      <c r="Q12" s="80">
        <v>1</v>
      </c>
      <c r="R12" s="72">
        <f t="shared" si="2"/>
        <v>0</v>
      </c>
      <c r="S12" s="63">
        <f t="shared" si="6"/>
        <v>2.35</v>
      </c>
      <c r="T12" s="134" t="str">
        <f t="shared" si="4"/>
        <v>Moderate</v>
      </c>
      <c r="U12" s="91" t="str">
        <f t="shared" si="5"/>
        <v>Moderate</v>
      </c>
    </row>
    <row r="13" spans="1:25" ht="15.75" x14ac:dyDescent="0.25">
      <c r="A13" s="8">
        <v>10</v>
      </c>
      <c r="B13" s="9" t="s">
        <v>26</v>
      </c>
      <c r="C13" s="22">
        <v>1</v>
      </c>
      <c r="D13" s="21">
        <v>1</v>
      </c>
      <c r="E13" s="88">
        <v>1</v>
      </c>
      <c r="F13" s="32">
        <f t="shared" si="0"/>
        <v>1</v>
      </c>
      <c r="G13" s="30">
        <v>1</v>
      </c>
      <c r="H13" s="31">
        <v>3</v>
      </c>
      <c r="I13" s="31">
        <v>3</v>
      </c>
      <c r="J13" s="31">
        <v>1</v>
      </c>
      <c r="K13" s="31"/>
      <c r="L13" s="85">
        <v>1</v>
      </c>
      <c r="M13" s="20">
        <f t="shared" si="1"/>
        <v>2</v>
      </c>
      <c r="N13" s="69"/>
      <c r="O13" s="62"/>
      <c r="P13" s="122"/>
      <c r="Q13" s="81">
        <v>1</v>
      </c>
      <c r="R13" s="73">
        <f t="shared" si="2"/>
        <v>0</v>
      </c>
      <c r="S13" s="64">
        <f t="shared" si="6"/>
        <v>1.5</v>
      </c>
      <c r="T13" s="134" t="str">
        <f t="shared" si="4"/>
        <v>High</v>
      </c>
      <c r="U13" s="91" t="str">
        <f t="shared" si="5"/>
        <v>High</v>
      </c>
    </row>
    <row r="14" spans="1:25" ht="15.75" x14ac:dyDescent="0.25">
      <c r="A14" s="8">
        <v>11</v>
      </c>
      <c r="B14" s="9" t="s">
        <v>27</v>
      </c>
      <c r="C14" s="33">
        <v>1</v>
      </c>
      <c r="D14" s="34">
        <v>1</v>
      </c>
      <c r="E14" s="87">
        <v>1</v>
      </c>
      <c r="F14" s="35">
        <f t="shared" si="0"/>
        <v>1</v>
      </c>
      <c r="G14" s="40">
        <v>1</v>
      </c>
      <c r="H14" s="41"/>
      <c r="I14" s="41">
        <v>3</v>
      </c>
      <c r="J14" s="41">
        <v>3</v>
      </c>
      <c r="K14" s="41"/>
      <c r="L14" s="84">
        <v>1</v>
      </c>
      <c r="M14" s="42">
        <f t="shared" si="1"/>
        <v>2.3333333333333335</v>
      </c>
      <c r="N14" s="68"/>
      <c r="O14" s="61"/>
      <c r="P14" s="121"/>
      <c r="Q14" s="80">
        <v>1</v>
      </c>
      <c r="R14" s="72">
        <f t="shared" si="2"/>
        <v>0</v>
      </c>
      <c r="S14" s="63">
        <f t="shared" si="6"/>
        <v>1.6666666666666667</v>
      </c>
      <c r="T14" s="134" t="str">
        <f t="shared" si="4"/>
        <v>High</v>
      </c>
      <c r="U14" s="91" t="str">
        <f t="shared" si="5"/>
        <v>High</v>
      </c>
    </row>
    <row r="15" spans="1:25" ht="15.75" x14ac:dyDescent="0.25">
      <c r="A15" s="8">
        <v>12</v>
      </c>
      <c r="B15" s="9" t="s">
        <v>28</v>
      </c>
      <c r="C15" s="22">
        <v>1</v>
      </c>
      <c r="D15" s="21">
        <v>2</v>
      </c>
      <c r="E15" s="88">
        <v>1</v>
      </c>
      <c r="F15" s="32">
        <f t="shared" si="0"/>
        <v>1.5</v>
      </c>
      <c r="G15" s="30">
        <v>3</v>
      </c>
      <c r="H15" s="31">
        <v>3</v>
      </c>
      <c r="I15" s="31">
        <v>2</v>
      </c>
      <c r="J15" s="31">
        <v>1</v>
      </c>
      <c r="K15" s="31"/>
      <c r="L15" s="85">
        <v>1</v>
      </c>
      <c r="M15" s="20">
        <f t="shared" si="1"/>
        <v>2.25</v>
      </c>
      <c r="N15" s="69"/>
      <c r="O15" s="62"/>
      <c r="P15" s="122"/>
      <c r="Q15" s="81">
        <v>1</v>
      </c>
      <c r="R15" s="73">
        <f t="shared" si="2"/>
        <v>0</v>
      </c>
      <c r="S15" s="64">
        <f t="shared" si="6"/>
        <v>1.875</v>
      </c>
      <c r="T15" s="134" t="str">
        <f t="shared" si="4"/>
        <v>Moderate</v>
      </c>
      <c r="U15" s="91" t="str">
        <f t="shared" si="5"/>
        <v>High</v>
      </c>
    </row>
    <row r="16" spans="1:25" ht="15.75" x14ac:dyDescent="0.25">
      <c r="A16" s="8">
        <v>13</v>
      </c>
      <c r="B16" s="9" t="s">
        <v>29</v>
      </c>
      <c r="C16" s="33">
        <v>1</v>
      </c>
      <c r="D16" s="34">
        <v>2</v>
      </c>
      <c r="E16" s="87">
        <v>1</v>
      </c>
      <c r="F16" s="35">
        <f t="shared" si="0"/>
        <v>1.5</v>
      </c>
      <c r="G16" s="40">
        <v>3</v>
      </c>
      <c r="H16" s="41">
        <v>1</v>
      </c>
      <c r="I16" s="41">
        <v>2</v>
      </c>
      <c r="J16" s="41">
        <v>2</v>
      </c>
      <c r="K16" s="41">
        <v>3</v>
      </c>
      <c r="L16" s="84">
        <v>1</v>
      </c>
      <c r="M16" s="42">
        <f t="shared" si="1"/>
        <v>2.2000000000000002</v>
      </c>
      <c r="N16" s="68">
        <v>1</v>
      </c>
      <c r="O16" s="61"/>
      <c r="P16" s="121">
        <v>1</v>
      </c>
      <c r="Q16" s="80">
        <v>1</v>
      </c>
      <c r="R16" s="72">
        <f t="shared" si="2"/>
        <v>2</v>
      </c>
      <c r="S16" s="63">
        <f t="shared" si="6"/>
        <v>1.9000000000000001</v>
      </c>
      <c r="T16" s="134" t="str">
        <f t="shared" si="4"/>
        <v>Moderate</v>
      </c>
      <c r="U16" s="91" t="str">
        <f t="shared" si="5"/>
        <v>High</v>
      </c>
    </row>
    <row r="17" spans="1:21" ht="15.75" x14ac:dyDescent="0.25">
      <c r="A17" s="8">
        <v>14</v>
      </c>
      <c r="B17" s="9" t="s">
        <v>30</v>
      </c>
      <c r="C17" s="22">
        <v>2</v>
      </c>
      <c r="D17" s="21">
        <v>3</v>
      </c>
      <c r="E17" s="88">
        <v>1</v>
      </c>
      <c r="F17" s="32">
        <f t="shared" si="0"/>
        <v>2.5</v>
      </c>
      <c r="G17" s="30">
        <v>3</v>
      </c>
      <c r="H17" s="31">
        <v>3</v>
      </c>
      <c r="I17" s="31">
        <v>2</v>
      </c>
      <c r="J17" s="31">
        <v>3</v>
      </c>
      <c r="K17" s="31">
        <v>2</v>
      </c>
      <c r="L17" s="85">
        <v>1</v>
      </c>
      <c r="M17" s="20">
        <f t="shared" si="1"/>
        <v>2.6</v>
      </c>
      <c r="N17" s="69"/>
      <c r="O17" s="62"/>
      <c r="P17" s="122">
        <v>1</v>
      </c>
      <c r="Q17" s="81">
        <v>1</v>
      </c>
      <c r="R17" s="73">
        <f t="shared" si="2"/>
        <v>1</v>
      </c>
      <c r="S17" s="64">
        <f t="shared" si="6"/>
        <v>2.0333333333333332</v>
      </c>
      <c r="T17" s="134" t="str">
        <f t="shared" si="4"/>
        <v>Moderate</v>
      </c>
      <c r="U17" s="91" t="str">
        <f t="shared" si="5"/>
        <v>Moderate</v>
      </c>
    </row>
    <row r="18" spans="1:21" ht="15.75" x14ac:dyDescent="0.25">
      <c r="A18" s="8">
        <v>15</v>
      </c>
      <c r="B18" s="9" t="s">
        <v>31</v>
      </c>
      <c r="C18" s="33">
        <v>1</v>
      </c>
      <c r="D18" s="34">
        <v>3</v>
      </c>
      <c r="E18" s="87">
        <v>1</v>
      </c>
      <c r="F18" s="35">
        <f t="shared" si="0"/>
        <v>2</v>
      </c>
      <c r="G18" s="40">
        <v>1</v>
      </c>
      <c r="H18" s="41">
        <v>1</v>
      </c>
      <c r="I18" s="41">
        <v>3</v>
      </c>
      <c r="J18" s="41">
        <v>2</v>
      </c>
      <c r="K18" s="41"/>
      <c r="L18" s="84">
        <v>1</v>
      </c>
      <c r="M18" s="42">
        <f t="shared" si="1"/>
        <v>1.75</v>
      </c>
      <c r="N18" s="68"/>
      <c r="O18" s="61"/>
      <c r="P18" s="121"/>
      <c r="Q18" s="80">
        <v>1</v>
      </c>
      <c r="R18" s="72">
        <f t="shared" si="2"/>
        <v>0</v>
      </c>
      <c r="S18" s="63">
        <f t="shared" si="6"/>
        <v>1.875</v>
      </c>
      <c r="T18" s="134" t="str">
        <f t="shared" si="4"/>
        <v>Moderate</v>
      </c>
      <c r="U18" s="91" t="str">
        <f t="shared" si="5"/>
        <v>High</v>
      </c>
    </row>
    <row r="19" spans="1:21" ht="15.75" x14ac:dyDescent="0.25">
      <c r="A19" s="8">
        <v>16</v>
      </c>
      <c r="B19" s="9" t="s">
        <v>32</v>
      </c>
      <c r="C19" s="22">
        <v>1</v>
      </c>
      <c r="D19" s="21">
        <v>3</v>
      </c>
      <c r="E19" s="88">
        <v>1</v>
      </c>
      <c r="F19" s="32">
        <f t="shared" si="0"/>
        <v>2</v>
      </c>
      <c r="G19" s="30">
        <v>3</v>
      </c>
      <c r="H19" s="31"/>
      <c r="I19" s="31">
        <v>2</v>
      </c>
      <c r="J19" s="31">
        <v>3</v>
      </c>
      <c r="K19" s="31">
        <v>3</v>
      </c>
      <c r="L19" s="85">
        <v>1</v>
      </c>
      <c r="M19" s="20">
        <f t="shared" si="1"/>
        <v>2.75</v>
      </c>
      <c r="N19" s="69"/>
      <c r="O19" s="62"/>
      <c r="P19" s="122"/>
      <c r="Q19" s="81">
        <v>1</v>
      </c>
      <c r="R19" s="73">
        <f t="shared" si="2"/>
        <v>0</v>
      </c>
      <c r="S19" s="64">
        <f t="shared" si="6"/>
        <v>2.375</v>
      </c>
      <c r="T19" s="134" t="str">
        <f t="shared" si="4"/>
        <v>Moderate</v>
      </c>
      <c r="U19" s="91" t="str">
        <f t="shared" si="5"/>
        <v>Moderate</v>
      </c>
    </row>
    <row r="20" spans="1:21" ht="15.75" x14ac:dyDescent="0.25">
      <c r="A20" s="8">
        <v>17</v>
      </c>
      <c r="B20" s="9" t="s">
        <v>33</v>
      </c>
      <c r="C20" s="33">
        <v>1</v>
      </c>
      <c r="D20" s="34">
        <v>1</v>
      </c>
      <c r="E20" s="87">
        <v>1</v>
      </c>
      <c r="F20" s="35">
        <f t="shared" si="0"/>
        <v>1</v>
      </c>
      <c r="G20" s="40">
        <v>1</v>
      </c>
      <c r="H20" s="41">
        <v>3</v>
      </c>
      <c r="I20" s="41">
        <v>2</v>
      </c>
      <c r="J20" s="41">
        <v>3</v>
      </c>
      <c r="K20" s="41"/>
      <c r="L20" s="84">
        <v>1</v>
      </c>
      <c r="M20" s="42">
        <f t="shared" si="1"/>
        <v>2.25</v>
      </c>
      <c r="N20" s="68"/>
      <c r="O20" s="61"/>
      <c r="P20" s="121"/>
      <c r="Q20" s="80">
        <v>1</v>
      </c>
      <c r="R20" s="72">
        <f t="shared" si="2"/>
        <v>0</v>
      </c>
      <c r="S20" s="63">
        <f t="shared" si="6"/>
        <v>1.625</v>
      </c>
      <c r="T20" s="134" t="str">
        <f t="shared" si="4"/>
        <v>High</v>
      </c>
      <c r="U20" s="91" t="str">
        <f t="shared" si="5"/>
        <v>High</v>
      </c>
    </row>
    <row r="21" spans="1:21" ht="15.75" x14ac:dyDescent="0.25">
      <c r="A21" s="8">
        <v>18</v>
      </c>
      <c r="B21" s="9" t="s">
        <v>34</v>
      </c>
      <c r="C21" s="22">
        <v>2</v>
      </c>
      <c r="D21" s="21">
        <v>3</v>
      </c>
      <c r="E21" s="88">
        <v>1</v>
      </c>
      <c r="F21" s="32">
        <f t="shared" si="0"/>
        <v>2.5</v>
      </c>
      <c r="G21" s="30">
        <v>2</v>
      </c>
      <c r="H21" s="31">
        <v>3</v>
      </c>
      <c r="I21" s="31">
        <v>1</v>
      </c>
      <c r="J21" s="31">
        <v>2</v>
      </c>
      <c r="K21" s="31"/>
      <c r="L21" s="85">
        <v>1</v>
      </c>
      <c r="M21" s="20">
        <f t="shared" si="1"/>
        <v>2</v>
      </c>
      <c r="N21" s="69"/>
      <c r="O21" s="62"/>
      <c r="P21" s="122"/>
      <c r="Q21" s="81">
        <v>1</v>
      </c>
      <c r="R21" s="73">
        <f t="shared" si="2"/>
        <v>0</v>
      </c>
      <c r="S21" s="64">
        <f t="shared" si="6"/>
        <v>2.25</v>
      </c>
      <c r="T21" s="134" t="str">
        <f t="shared" si="4"/>
        <v>Moderate</v>
      </c>
      <c r="U21" s="91" t="str">
        <f t="shared" si="5"/>
        <v>Moderate</v>
      </c>
    </row>
    <row r="22" spans="1:21" ht="15.75" x14ac:dyDescent="0.25">
      <c r="A22" s="8">
        <v>19</v>
      </c>
      <c r="B22" s="9" t="s">
        <v>35</v>
      </c>
      <c r="C22" s="33">
        <v>1</v>
      </c>
      <c r="D22" s="34">
        <v>1</v>
      </c>
      <c r="E22" s="87">
        <v>1</v>
      </c>
      <c r="F22" s="35">
        <f t="shared" si="0"/>
        <v>1</v>
      </c>
      <c r="G22" s="40">
        <v>3</v>
      </c>
      <c r="H22" s="41"/>
      <c r="I22" s="41">
        <v>3</v>
      </c>
      <c r="J22" s="41">
        <v>3</v>
      </c>
      <c r="K22" s="41"/>
      <c r="L22" s="84">
        <v>1</v>
      </c>
      <c r="M22" s="42">
        <f t="shared" si="1"/>
        <v>3</v>
      </c>
      <c r="N22" s="68"/>
      <c r="O22" s="61"/>
      <c r="P22" s="121"/>
      <c r="Q22" s="80">
        <v>1</v>
      </c>
      <c r="R22" s="72">
        <f t="shared" si="2"/>
        <v>0</v>
      </c>
      <c r="S22" s="63">
        <f t="shared" si="6"/>
        <v>2</v>
      </c>
      <c r="T22" s="134" t="str">
        <f t="shared" si="4"/>
        <v>Moderate</v>
      </c>
      <c r="U22" s="91" t="str">
        <f t="shared" si="5"/>
        <v>High</v>
      </c>
    </row>
    <row r="23" spans="1:21" ht="15.75" x14ac:dyDescent="0.25">
      <c r="A23" s="8">
        <v>20</v>
      </c>
      <c r="B23" s="9" t="s">
        <v>36</v>
      </c>
      <c r="C23" s="22">
        <v>1</v>
      </c>
      <c r="D23" s="21">
        <v>3</v>
      </c>
      <c r="E23" s="88">
        <v>1</v>
      </c>
      <c r="F23" s="32">
        <f t="shared" si="0"/>
        <v>2</v>
      </c>
      <c r="G23" s="30">
        <v>3</v>
      </c>
      <c r="H23" s="31">
        <v>3</v>
      </c>
      <c r="I23" s="31">
        <v>1</v>
      </c>
      <c r="J23" s="31">
        <v>1</v>
      </c>
      <c r="K23" s="31"/>
      <c r="L23" s="85">
        <v>1</v>
      </c>
      <c r="M23" s="20">
        <f t="shared" si="1"/>
        <v>2</v>
      </c>
      <c r="N23" s="69"/>
      <c r="O23" s="62"/>
      <c r="P23" s="122"/>
      <c r="Q23" s="81">
        <v>1</v>
      </c>
      <c r="R23" s="73">
        <f t="shared" si="2"/>
        <v>0</v>
      </c>
      <c r="S23" s="64">
        <f t="shared" si="6"/>
        <v>2</v>
      </c>
      <c r="T23" s="134" t="str">
        <f t="shared" si="4"/>
        <v>Moderate</v>
      </c>
      <c r="U23" s="91" t="str">
        <f t="shared" si="5"/>
        <v>High</v>
      </c>
    </row>
    <row r="24" spans="1:21" ht="15.75" x14ac:dyDescent="0.25">
      <c r="A24" s="8">
        <v>21</v>
      </c>
      <c r="B24" s="9" t="s">
        <v>37</v>
      </c>
      <c r="C24" s="33"/>
      <c r="D24" s="34"/>
      <c r="E24" s="87">
        <v>1</v>
      </c>
      <c r="F24" s="35">
        <f t="shared" si="0"/>
        <v>2</v>
      </c>
      <c r="G24" s="40">
        <v>1</v>
      </c>
      <c r="H24" s="41"/>
      <c r="I24" s="41">
        <v>3</v>
      </c>
      <c r="J24" s="41">
        <v>3</v>
      </c>
      <c r="K24" s="41"/>
      <c r="L24" s="84">
        <v>1</v>
      </c>
      <c r="M24" s="42">
        <f t="shared" si="1"/>
        <v>2.3333333333333335</v>
      </c>
      <c r="N24" s="68"/>
      <c r="O24" s="61"/>
      <c r="P24" s="121"/>
      <c r="Q24" s="80">
        <v>1</v>
      </c>
      <c r="R24" s="72">
        <f t="shared" si="2"/>
        <v>0</v>
      </c>
      <c r="S24" s="63">
        <f t="shared" si="6"/>
        <v>2.166666666666667</v>
      </c>
      <c r="T24" s="134" t="str">
        <f t="shared" si="4"/>
        <v>Moderate</v>
      </c>
      <c r="U24" s="91" t="str">
        <f t="shared" si="5"/>
        <v>Moderate</v>
      </c>
    </row>
    <row r="25" spans="1:21" ht="15.75" x14ac:dyDescent="0.25">
      <c r="A25" s="8">
        <v>22</v>
      </c>
      <c r="B25" s="9" t="s">
        <v>38</v>
      </c>
      <c r="C25" s="22">
        <v>1</v>
      </c>
      <c r="D25" s="21"/>
      <c r="E25" s="88">
        <v>1</v>
      </c>
      <c r="F25" s="32">
        <f t="shared" si="0"/>
        <v>1</v>
      </c>
      <c r="G25" s="30">
        <v>3</v>
      </c>
      <c r="H25" s="31"/>
      <c r="I25" s="31">
        <v>3</v>
      </c>
      <c r="J25" s="31">
        <v>3</v>
      </c>
      <c r="K25" s="31"/>
      <c r="L25" s="85">
        <v>1</v>
      </c>
      <c r="M25" s="20">
        <f t="shared" si="1"/>
        <v>3</v>
      </c>
      <c r="N25" s="69"/>
      <c r="O25" s="62"/>
      <c r="P25" s="122"/>
      <c r="Q25" s="81">
        <v>1</v>
      </c>
      <c r="R25" s="73">
        <f t="shared" si="2"/>
        <v>0</v>
      </c>
      <c r="S25" s="64">
        <f t="shared" si="6"/>
        <v>2</v>
      </c>
      <c r="T25" s="134" t="str">
        <f t="shared" si="4"/>
        <v>Moderate</v>
      </c>
      <c r="U25" s="91" t="str">
        <f t="shared" si="5"/>
        <v>High</v>
      </c>
    </row>
    <row r="26" spans="1:21" ht="15.75" x14ac:dyDescent="0.25">
      <c r="A26" s="8">
        <v>23</v>
      </c>
      <c r="B26" s="9" t="s">
        <v>39</v>
      </c>
      <c r="C26" s="33">
        <v>1</v>
      </c>
      <c r="D26" s="34">
        <v>3</v>
      </c>
      <c r="E26" s="87">
        <v>1</v>
      </c>
      <c r="F26" s="35">
        <f t="shared" si="0"/>
        <v>2</v>
      </c>
      <c r="G26" s="40">
        <v>1</v>
      </c>
      <c r="H26" s="41"/>
      <c r="I26" s="41">
        <v>3</v>
      </c>
      <c r="J26" s="41">
        <v>3</v>
      </c>
      <c r="K26" s="41"/>
      <c r="L26" s="84">
        <v>1</v>
      </c>
      <c r="M26" s="42">
        <f t="shared" si="1"/>
        <v>2.3333333333333335</v>
      </c>
      <c r="N26" s="68"/>
      <c r="O26" s="61"/>
      <c r="P26" s="121"/>
      <c r="Q26" s="80">
        <v>1</v>
      </c>
      <c r="R26" s="72">
        <f t="shared" si="2"/>
        <v>0</v>
      </c>
      <c r="S26" s="63">
        <f t="shared" si="6"/>
        <v>2.166666666666667</v>
      </c>
      <c r="T26" s="134" t="str">
        <f t="shared" si="4"/>
        <v>Moderate</v>
      </c>
      <c r="U26" s="91" t="str">
        <f t="shared" si="5"/>
        <v>Moderate</v>
      </c>
    </row>
    <row r="27" spans="1:21" ht="15.75" x14ac:dyDescent="0.25">
      <c r="A27" s="8">
        <v>24</v>
      </c>
      <c r="B27" s="9" t="s">
        <v>40</v>
      </c>
      <c r="C27" s="22" t="s">
        <v>124</v>
      </c>
      <c r="D27" s="21" t="s">
        <v>124</v>
      </c>
      <c r="E27" s="88">
        <v>1</v>
      </c>
      <c r="F27" s="32">
        <f t="shared" si="0"/>
        <v>2</v>
      </c>
      <c r="G27" s="30">
        <v>3</v>
      </c>
      <c r="H27" s="31"/>
      <c r="I27" s="31">
        <v>3</v>
      </c>
      <c r="J27" s="31">
        <v>3</v>
      </c>
      <c r="K27" s="31"/>
      <c r="L27" s="85">
        <v>1</v>
      </c>
      <c r="M27" s="20">
        <f t="shared" si="1"/>
        <v>3</v>
      </c>
      <c r="N27" s="69"/>
      <c r="O27" s="62"/>
      <c r="P27" s="122"/>
      <c r="Q27" s="81">
        <v>1</v>
      </c>
      <c r="R27" s="73">
        <f t="shared" si="2"/>
        <v>0</v>
      </c>
      <c r="S27" s="64">
        <f t="shared" si="6"/>
        <v>2.5</v>
      </c>
      <c r="T27" s="134" t="str">
        <f t="shared" si="4"/>
        <v>Low</v>
      </c>
      <c r="U27" s="91" t="str">
        <f t="shared" si="5"/>
        <v>Low</v>
      </c>
    </row>
    <row r="28" spans="1:21" ht="15.75" x14ac:dyDescent="0.25">
      <c r="A28" s="8">
        <v>25</v>
      </c>
      <c r="B28" s="9" t="s">
        <v>41</v>
      </c>
      <c r="C28" s="33"/>
      <c r="D28" s="34">
        <v>1</v>
      </c>
      <c r="E28" s="87">
        <v>1</v>
      </c>
      <c r="F28" s="35">
        <f t="shared" si="0"/>
        <v>1</v>
      </c>
      <c r="G28" s="40">
        <v>3</v>
      </c>
      <c r="H28" s="41"/>
      <c r="I28" s="41">
        <v>3</v>
      </c>
      <c r="J28" s="41">
        <v>3</v>
      </c>
      <c r="K28" s="41"/>
      <c r="L28" s="84">
        <v>1</v>
      </c>
      <c r="M28" s="42">
        <f t="shared" si="1"/>
        <v>3</v>
      </c>
      <c r="N28" s="68"/>
      <c r="O28" s="61"/>
      <c r="P28" s="121"/>
      <c r="Q28" s="80">
        <v>1</v>
      </c>
      <c r="R28" s="72">
        <f t="shared" si="2"/>
        <v>0</v>
      </c>
      <c r="S28" s="63">
        <f t="shared" si="6"/>
        <v>2</v>
      </c>
      <c r="T28" s="134" t="str">
        <f t="shared" si="4"/>
        <v>Moderate</v>
      </c>
      <c r="U28" s="91" t="str">
        <f t="shared" si="5"/>
        <v>High</v>
      </c>
    </row>
    <row r="29" spans="1:21" ht="15.75" x14ac:dyDescent="0.25">
      <c r="A29" s="8">
        <v>26</v>
      </c>
      <c r="B29" s="9" t="s">
        <v>42</v>
      </c>
      <c r="C29" s="22">
        <v>1</v>
      </c>
      <c r="D29" s="21"/>
      <c r="E29" s="88">
        <v>1</v>
      </c>
      <c r="F29" s="32">
        <f t="shared" si="0"/>
        <v>1</v>
      </c>
      <c r="G29" s="30">
        <v>2</v>
      </c>
      <c r="H29" s="31"/>
      <c r="I29" s="31">
        <v>3</v>
      </c>
      <c r="J29" s="31">
        <v>3</v>
      </c>
      <c r="K29" s="31"/>
      <c r="L29" s="85">
        <v>1</v>
      </c>
      <c r="M29" s="20">
        <f t="shared" si="1"/>
        <v>2.6666666666666665</v>
      </c>
      <c r="N29" s="69"/>
      <c r="O29" s="62"/>
      <c r="P29" s="122"/>
      <c r="Q29" s="81">
        <v>1</v>
      </c>
      <c r="R29" s="73">
        <f t="shared" si="2"/>
        <v>0</v>
      </c>
      <c r="S29" s="64">
        <f t="shared" si="6"/>
        <v>1.8333333333333333</v>
      </c>
      <c r="T29" s="134" t="str">
        <f t="shared" si="4"/>
        <v>Moderate</v>
      </c>
      <c r="U29" s="91" t="str">
        <f t="shared" si="5"/>
        <v>High</v>
      </c>
    </row>
    <row r="30" spans="1:21" ht="15.75" x14ac:dyDescent="0.25">
      <c r="A30" s="8">
        <v>27</v>
      </c>
      <c r="B30" s="9" t="s">
        <v>43</v>
      </c>
      <c r="C30" s="33"/>
      <c r="D30" s="34"/>
      <c r="E30" s="87">
        <v>1</v>
      </c>
      <c r="F30" s="35">
        <f t="shared" si="0"/>
        <v>2</v>
      </c>
      <c r="G30" s="40">
        <v>2</v>
      </c>
      <c r="H30" s="41"/>
      <c r="I30" s="41">
        <v>3</v>
      </c>
      <c r="J30" s="41">
        <v>3</v>
      </c>
      <c r="K30" s="41"/>
      <c r="L30" s="84">
        <v>1</v>
      </c>
      <c r="M30" s="42">
        <f t="shared" si="1"/>
        <v>2.6666666666666665</v>
      </c>
      <c r="N30" s="68"/>
      <c r="O30" s="61"/>
      <c r="P30" s="121"/>
      <c r="Q30" s="80">
        <v>1</v>
      </c>
      <c r="R30" s="72">
        <f t="shared" si="2"/>
        <v>0</v>
      </c>
      <c r="S30" s="63">
        <f t="shared" si="6"/>
        <v>2.333333333333333</v>
      </c>
      <c r="T30" s="134" t="str">
        <f t="shared" si="4"/>
        <v>Moderate</v>
      </c>
      <c r="U30" s="91" t="str">
        <f t="shared" si="5"/>
        <v>Moderate</v>
      </c>
    </row>
    <row r="31" spans="1:21" ht="15.75" x14ac:dyDescent="0.25">
      <c r="A31" s="8">
        <v>28</v>
      </c>
      <c r="B31" s="9" t="s">
        <v>44</v>
      </c>
      <c r="C31" s="22"/>
      <c r="D31" s="21"/>
      <c r="E31" s="88">
        <v>1</v>
      </c>
      <c r="F31" s="32">
        <f t="shared" si="0"/>
        <v>2</v>
      </c>
      <c r="G31" s="30">
        <v>2</v>
      </c>
      <c r="H31" s="31"/>
      <c r="I31" s="31">
        <v>3</v>
      </c>
      <c r="J31" s="31">
        <v>3</v>
      </c>
      <c r="K31" s="31"/>
      <c r="L31" s="85">
        <v>1</v>
      </c>
      <c r="M31" s="20">
        <f t="shared" si="1"/>
        <v>2.6666666666666665</v>
      </c>
      <c r="N31" s="69"/>
      <c r="O31" s="62"/>
      <c r="P31" s="122"/>
      <c r="Q31" s="81">
        <v>1</v>
      </c>
      <c r="R31" s="73">
        <f t="shared" si="2"/>
        <v>0</v>
      </c>
      <c r="S31" s="64">
        <f t="shared" si="6"/>
        <v>2.333333333333333</v>
      </c>
      <c r="T31" s="134" t="str">
        <f t="shared" si="4"/>
        <v>Moderate</v>
      </c>
      <c r="U31" s="91" t="str">
        <f t="shared" si="5"/>
        <v>Moderate</v>
      </c>
    </row>
    <row r="32" spans="1:21" ht="15.75" x14ac:dyDescent="0.25">
      <c r="A32" s="8">
        <v>29</v>
      </c>
      <c r="B32" s="9" t="s">
        <v>45</v>
      </c>
      <c r="C32" s="33"/>
      <c r="D32" s="34"/>
      <c r="E32" s="87">
        <v>1</v>
      </c>
      <c r="F32" s="35">
        <f t="shared" si="0"/>
        <v>2</v>
      </c>
      <c r="G32" s="40">
        <v>1</v>
      </c>
      <c r="H32" s="41"/>
      <c r="I32" s="41">
        <v>3</v>
      </c>
      <c r="J32" s="41">
        <v>3</v>
      </c>
      <c r="K32" s="41"/>
      <c r="L32" s="84">
        <v>1</v>
      </c>
      <c r="M32" s="42">
        <f t="shared" si="1"/>
        <v>2.3333333333333335</v>
      </c>
      <c r="N32" s="68"/>
      <c r="O32" s="61"/>
      <c r="P32" s="121"/>
      <c r="Q32" s="80">
        <v>1</v>
      </c>
      <c r="R32" s="72">
        <f t="shared" si="2"/>
        <v>0</v>
      </c>
      <c r="S32" s="63">
        <f t="shared" si="6"/>
        <v>2.166666666666667</v>
      </c>
      <c r="T32" s="134" t="str">
        <f t="shared" si="4"/>
        <v>Moderate</v>
      </c>
      <c r="U32" s="91" t="str">
        <f t="shared" si="5"/>
        <v>Moderate</v>
      </c>
    </row>
    <row r="33" spans="1:21" ht="15.75" x14ac:dyDescent="0.25">
      <c r="A33" s="8">
        <v>30</v>
      </c>
      <c r="B33" s="9" t="s">
        <v>46</v>
      </c>
      <c r="C33" s="22"/>
      <c r="D33" s="21"/>
      <c r="E33" s="88">
        <v>1</v>
      </c>
      <c r="F33" s="32">
        <f t="shared" si="0"/>
        <v>2</v>
      </c>
      <c r="G33" s="30">
        <v>2</v>
      </c>
      <c r="H33" s="31"/>
      <c r="I33" s="31">
        <v>3</v>
      </c>
      <c r="J33" s="31">
        <v>3</v>
      </c>
      <c r="K33" s="31"/>
      <c r="L33" s="85">
        <v>1</v>
      </c>
      <c r="M33" s="20">
        <f t="shared" si="1"/>
        <v>2.6666666666666665</v>
      </c>
      <c r="N33" s="69"/>
      <c r="O33" s="62"/>
      <c r="P33" s="122"/>
      <c r="Q33" s="81">
        <v>1</v>
      </c>
      <c r="R33" s="73">
        <f t="shared" si="2"/>
        <v>0</v>
      </c>
      <c r="S33" s="64">
        <f t="shared" si="6"/>
        <v>2.333333333333333</v>
      </c>
      <c r="T33" s="134" t="str">
        <f t="shared" si="4"/>
        <v>Moderate</v>
      </c>
      <c r="U33" s="91" t="str">
        <f t="shared" si="5"/>
        <v>Moderate</v>
      </c>
    </row>
    <row r="34" spans="1:21" ht="15.75" x14ac:dyDescent="0.25">
      <c r="A34" s="8">
        <v>31</v>
      </c>
      <c r="B34" s="9" t="s">
        <v>47</v>
      </c>
      <c r="C34" s="33">
        <v>2</v>
      </c>
      <c r="D34" s="34">
        <v>2</v>
      </c>
      <c r="E34" s="87">
        <v>1</v>
      </c>
      <c r="F34" s="35">
        <f t="shared" si="0"/>
        <v>2</v>
      </c>
      <c r="G34" s="40">
        <v>2</v>
      </c>
      <c r="H34" s="41"/>
      <c r="I34" s="41">
        <v>2</v>
      </c>
      <c r="J34" s="41">
        <v>1</v>
      </c>
      <c r="K34" s="41"/>
      <c r="L34" s="84">
        <v>1</v>
      </c>
      <c r="M34" s="42">
        <f t="shared" si="1"/>
        <v>1.6666666666666667</v>
      </c>
      <c r="N34" s="68"/>
      <c r="O34" s="61"/>
      <c r="P34" s="121"/>
      <c r="Q34" s="80">
        <v>1</v>
      </c>
      <c r="R34" s="72">
        <f t="shared" si="2"/>
        <v>0</v>
      </c>
      <c r="S34" s="63">
        <f t="shared" si="6"/>
        <v>1.8333333333333335</v>
      </c>
      <c r="T34" s="134" t="str">
        <f t="shared" si="4"/>
        <v>Moderate</v>
      </c>
      <c r="U34" s="91" t="str">
        <f t="shared" si="5"/>
        <v>High</v>
      </c>
    </row>
    <row r="35" spans="1:21" ht="15.75" x14ac:dyDescent="0.25">
      <c r="A35" s="8">
        <v>32</v>
      </c>
      <c r="B35" s="11" t="s">
        <v>48</v>
      </c>
      <c r="C35" s="23">
        <v>2</v>
      </c>
      <c r="D35" s="21">
        <v>3</v>
      </c>
      <c r="E35" s="88">
        <v>1</v>
      </c>
      <c r="F35" s="32">
        <f t="shared" si="0"/>
        <v>2.5</v>
      </c>
      <c r="G35" s="30">
        <v>3</v>
      </c>
      <c r="H35" s="31"/>
      <c r="I35" s="31">
        <v>3</v>
      </c>
      <c r="J35" s="31">
        <v>3</v>
      </c>
      <c r="K35" s="31"/>
      <c r="L35" s="85">
        <v>1</v>
      </c>
      <c r="M35" s="20">
        <f t="shared" si="1"/>
        <v>3</v>
      </c>
      <c r="N35" s="69"/>
      <c r="O35" s="62"/>
      <c r="P35" s="122"/>
      <c r="Q35" s="81">
        <v>1</v>
      </c>
      <c r="R35" s="73">
        <f t="shared" si="2"/>
        <v>0</v>
      </c>
      <c r="S35" s="64">
        <f t="shared" si="6"/>
        <v>2.75</v>
      </c>
      <c r="T35" s="134" t="str">
        <f t="shared" si="4"/>
        <v>Low</v>
      </c>
      <c r="U35" s="91" t="str">
        <f t="shared" si="5"/>
        <v>Low</v>
      </c>
    </row>
    <row r="36" spans="1:21" ht="15.75" x14ac:dyDescent="0.25">
      <c r="A36" s="8">
        <v>33</v>
      </c>
      <c r="B36" s="11" t="s">
        <v>49</v>
      </c>
      <c r="C36" s="36">
        <v>2</v>
      </c>
      <c r="D36" s="34"/>
      <c r="E36" s="87">
        <v>1</v>
      </c>
      <c r="F36" s="35">
        <f t="shared" si="0"/>
        <v>2</v>
      </c>
      <c r="G36" s="40">
        <v>3</v>
      </c>
      <c r="H36" s="41"/>
      <c r="I36" s="41">
        <v>3</v>
      </c>
      <c r="J36" s="41">
        <v>3</v>
      </c>
      <c r="K36" s="41"/>
      <c r="L36" s="84">
        <v>1</v>
      </c>
      <c r="M36" s="42">
        <f t="shared" si="1"/>
        <v>3</v>
      </c>
      <c r="N36" s="68"/>
      <c r="O36" s="61"/>
      <c r="P36" s="121"/>
      <c r="Q36" s="80">
        <v>1</v>
      </c>
      <c r="R36" s="72">
        <f t="shared" si="2"/>
        <v>0</v>
      </c>
      <c r="S36" s="63">
        <f t="shared" si="6"/>
        <v>2.5</v>
      </c>
      <c r="T36" s="134" t="str">
        <f t="shared" si="4"/>
        <v>Low</v>
      </c>
      <c r="U36" s="91" t="str">
        <f t="shared" si="5"/>
        <v>Low</v>
      </c>
    </row>
    <row r="37" spans="1:21" ht="15.75" x14ac:dyDescent="0.25">
      <c r="A37" s="8">
        <v>34</v>
      </c>
      <c r="B37" s="11" t="s">
        <v>50</v>
      </c>
      <c r="C37" s="23" t="s">
        <v>124</v>
      </c>
      <c r="D37" s="21" t="s">
        <v>124</v>
      </c>
      <c r="E37" s="88">
        <v>1</v>
      </c>
      <c r="F37" s="32">
        <f t="shared" si="0"/>
        <v>2</v>
      </c>
      <c r="G37" s="30">
        <v>2</v>
      </c>
      <c r="H37" s="31"/>
      <c r="I37" s="31">
        <v>3</v>
      </c>
      <c r="J37" s="31">
        <v>3</v>
      </c>
      <c r="K37" s="31"/>
      <c r="L37" s="85">
        <v>1</v>
      </c>
      <c r="M37" s="20">
        <f t="shared" si="1"/>
        <v>2.6666666666666665</v>
      </c>
      <c r="N37" s="69"/>
      <c r="O37" s="62"/>
      <c r="P37" s="122"/>
      <c r="Q37" s="81">
        <v>1</v>
      </c>
      <c r="R37" s="73">
        <f t="shared" si="2"/>
        <v>0</v>
      </c>
      <c r="S37" s="64">
        <f t="shared" si="6"/>
        <v>2.333333333333333</v>
      </c>
      <c r="T37" s="134" t="str">
        <f t="shared" si="4"/>
        <v>Moderate</v>
      </c>
      <c r="U37" s="91" t="str">
        <f t="shared" si="5"/>
        <v>Moderate</v>
      </c>
    </row>
    <row r="38" spans="1:21" ht="15.75" x14ac:dyDescent="0.25">
      <c r="A38" s="8">
        <v>35</v>
      </c>
      <c r="B38" s="11" t="s">
        <v>51</v>
      </c>
      <c r="C38" s="33">
        <v>2</v>
      </c>
      <c r="D38" s="34">
        <v>2</v>
      </c>
      <c r="E38" s="87">
        <v>1</v>
      </c>
      <c r="F38" s="35">
        <f t="shared" si="0"/>
        <v>2</v>
      </c>
      <c r="G38" s="40">
        <v>3</v>
      </c>
      <c r="H38" s="41"/>
      <c r="I38" s="41">
        <v>3</v>
      </c>
      <c r="J38" s="41">
        <v>3</v>
      </c>
      <c r="K38" s="41"/>
      <c r="L38" s="84">
        <v>1</v>
      </c>
      <c r="M38" s="42">
        <f t="shared" si="1"/>
        <v>3</v>
      </c>
      <c r="N38" s="68"/>
      <c r="O38" s="61"/>
      <c r="P38" s="121"/>
      <c r="Q38" s="80">
        <v>1</v>
      </c>
      <c r="R38" s="72">
        <f t="shared" si="2"/>
        <v>0</v>
      </c>
      <c r="S38" s="63">
        <f t="shared" si="6"/>
        <v>2.5</v>
      </c>
      <c r="T38" s="134" t="str">
        <f t="shared" si="4"/>
        <v>Low</v>
      </c>
      <c r="U38" s="91" t="str">
        <f t="shared" si="5"/>
        <v>Low</v>
      </c>
    </row>
    <row r="39" spans="1:21" ht="15.75" x14ac:dyDescent="0.25">
      <c r="A39" s="8">
        <v>36</v>
      </c>
      <c r="B39" s="9" t="s">
        <v>52</v>
      </c>
      <c r="C39" s="22">
        <v>2</v>
      </c>
      <c r="D39" s="21">
        <v>2</v>
      </c>
      <c r="E39" s="88">
        <v>1</v>
      </c>
      <c r="F39" s="32">
        <f t="shared" si="0"/>
        <v>2</v>
      </c>
      <c r="G39" s="30">
        <v>3</v>
      </c>
      <c r="H39" s="31"/>
      <c r="I39" s="31">
        <v>3</v>
      </c>
      <c r="J39" s="31">
        <v>3</v>
      </c>
      <c r="K39" s="31"/>
      <c r="L39" s="85">
        <v>1</v>
      </c>
      <c r="M39" s="20">
        <f t="shared" si="1"/>
        <v>3</v>
      </c>
      <c r="N39" s="69"/>
      <c r="O39" s="62"/>
      <c r="P39" s="122"/>
      <c r="Q39" s="81">
        <v>1</v>
      </c>
      <c r="R39" s="73">
        <f t="shared" si="2"/>
        <v>0</v>
      </c>
      <c r="S39" s="64">
        <f t="shared" si="6"/>
        <v>2.5</v>
      </c>
      <c r="T39" s="134" t="str">
        <f t="shared" si="4"/>
        <v>Low</v>
      </c>
      <c r="U39" s="91" t="str">
        <f t="shared" si="5"/>
        <v>Low</v>
      </c>
    </row>
    <row r="40" spans="1:21" ht="15.75" x14ac:dyDescent="0.25">
      <c r="A40" s="8">
        <v>37</v>
      </c>
      <c r="B40" s="9" t="s">
        <v>53</v>
      </c>
      <c r="C40" s="33">
        <v>3</v>
      </c>
      <c r="D40" s="34"/>
      <c r="E40" s="87">
        <v>1</v>
      </c>
      <c r="F40" s="35">
        <f t="shared" si="0"/>
        <v>3</v>
      </c>
      <c r="G40" s="40">
        <v>3</v>
      </c>
      <c r="H40" s="41"/>
      <c r="I40" s="41">
        <v>3</v>
      </c>
      <c r="J40" s="41">
        <v>3</v>
      </c>
      <c r="K40" s="41"/>
      <c r="L40" s="84">
        <v>1</v>
      </c>
      <c r="M40" s="42">
        <f t="shared" si="1"/>
        <v>3</v>
      </c>
      <c r="N40" s="68"/>
      <c r="O40" s="61"/>
      <c r="P40" s="121"/>
      <c r="Q40" s="80">
        <v>1</v>
      </c>
      <c r="R40" s="72">
        <f t="shared" si="2"/>
        <v>0</v>
      </c>
      <c r="S40" s="63">
        <f t="shared" si="6"/>
        <v>3</v>
      </c>
      <c r="T40" s="134" t="str">
        <f t="shared" si="4"/>
        <v>Low</v>
      </c>
      <c r="U40" s="91" t="str">
        <f t="shared" si="5"/>
        <v>Low</v>
      </c>
    </row>
    <row r="41" spans="1:21" ht="15.75" x14ac:dyDescent="0.25">
      <c r="A41" s="8">
        <v>38</v>
      </c>
      <c r="B41" s="9" t="s">
        <v>54</v>
      </c>
      <c r="C41" s="22">
        <v>3</v>
      </c>
      <c r="D41" s="21">
        <v>2</v>
      </c>
      <c r="E41" s="88">
        <v>1</v>
      </c>
      <c r="F41" s="32">
        <f t="shared" si="0"/>
        <v>2.5</v>
      </c>
      <c r="G41" s="30">
        <v>1</v>
      </c>
      <c r="H41" s="31"/>
      <c r="I41" s="31">
        <v>3</v>
      </c>
      <c r="J41" s="31">
        <v>3</v>
      </c>
      <c r="K41" s="31"/>
      <c r="L41" s="85">
        <v>1</v>
      </c>
      <c r="M41" s="20">
        <f t="shared" si="1"/>
        <v>2.3333333333333335</v>
      </c>
      <c r="N41" s="69"/>
      <c r="O41" s="62"/>
      <c r="P41" s="122"/>
      <c r="Q41" s="81">
        <v>1</v>
      </c>
      <c r="R41" s="73">
        <f t="shared" si="2"/>
        <v>0</v>
      </c>
      <c r="S41" s="64">
        <f t="shared" si="6"/>
        <v>2.416666666666667</v>
      </c>
      <c r="T41" s="134" t="str">
        <f t="shared" si="4"/>
        <v>Low</v>
      </c>
      <c r="U41" s="91" t="str">
        <f t="shared" si="5"/>
        <v>Low</v>
      </c>
    </row>
    <row r="42" spans="1:21" ht="15.75" x14ac:dyDescent="0.25">
      <c r="A42" s="8">
        <v>39</v>
      </c>
      <c r="B42" s="9" t="s">
        <v>55</v>
      </c>
      <c r="C42" s="33">
        <v>2</v>
      </c>
      <c r="D42" s="34"/>
      <c r="E42" s="87">
        <v>1</v>
      </c>
      <c r="F42" s="35">
        <f t="shared" si="0"/>
        <v>2</v>
      </c>
      <c r="G42" s="40">
        <v>3</v>
      </c>
      <c r="H42" s="41"/>
      <c r="I42" s="41">
        <v>3</v>
      </c>
      <c r="J42" s="41">
        <v>3</v>
      </c>
      <c r="K42" s="41"/>
      <c r="L42" s="84">
        <v>1</v>
      </c>
      <c r="M42" s="42">
        <f t="shared" si="1"/>
        <v>3</v>
      </c>
      <c r="N42" s="68"/>
      <c r="O42" s="61"/>
      <c r="P42" s="121"/>
      <c r="Q42" s="80">
        <v>1</v>
      </c>
      <c r="R42" s="72">
        <f t="shared" si="2"/>
        <v>0</v>
      </c>
      <c r="S42" s="63">
        <f t="shared" si="6"/>
        <v>2.5</v>
      </c>
      <c r="T42" s="134" t="str">
        <f t="shared" si="4"/>
        <v>Low</v>
      </c>
      <c r="U42" s="91" t="str">
        <f t="shared" si="5"/>
        <v>Low</v>
      </c>
    </row>
    <row r="43" spans="1:21" ht="15.75" x14ac:dyDescent="0.25">
      <c r="A43" s="8">
        <v>40</v>
      </c>
      <c r="B43" s="9" t="s">
        <v>56</v>
      </c>
      <c r="C43" s="22">
        <v>3</v>
      </c>
      <c r="D43" s="21">
        <v>1</v>
      </c>
      <c r="E43" s="88">
        <v>1</v>
      </c>
      <c r="F43" s="32">
        <f t="shared" si="0"/>
        <v>2</v>
      </c>
      <c r="G43" s="30">
        <v>3</v>
      </c>
      <c r="H43" s="31"/>
      <c r="I43" s="31">
        <v>3</v>
      </c>
      <c r="J43" s="31">
        <v>3</v>
      </c>
      <c r="K43" s="31"/>
      <c r="L43" s="85">
        <v>1</v>
      </c>
      <c r="M43" s="20">
        <f t="shared" si="1"/>
        <v>3</v>
      </c>
      <c r="N43" s="69"/>
      <c r="O43" s="62"/>
      <c r="P43" s="122"/>
      <c r="Q43" s="81">
        <v>1</v>
      </c>
      <c r="R43" s="73">
        <f t="shared" si="2"/>
        <v>0</v>
      </c>
      <c r="S43" s="64">
        <f t="shared" si="6"/>
        <v>2.5</v>
      </c>
      <c r="T43" s="134" t="str">
        <f t="shared" si="4"/>
        <v>Low</v>
      </c>
      <c r="U43" s="91" t="str">
        <f t="shared" si="5"/>
        <v>Low</v>
      </c>
    </row>
    <row r="44" spans="1:21" ht="15.75" x14ac:dyDescent="0.25">
      <c r="A44" s="8">
        <v>41</v>
      </c>
      <c r="B44" s="9" t="s">
        <v>57</v>
      </c>
      <c r="C44" s="33">
        <v>3</v>
      </c>
      <c r="D44" s="34"/>
      <c r="E44" s="87">
        <v>1</v>
      </c>
      <c r="F44" s="35">
        <f t="shared" si="0"/>
        <v>3</v>
      </c>
      <c r="G44" s="40">
        <v>3</v>
      </c>
      <c r="H44" s="41"/>
      <c r="I44" s="41">
        <v>3</v>
      </c>
      <c r="J44" s="41">
        <v>3</v>
      </c>
      <c r="K44" s="41"/>
      <c r="L44" s="84">
        <v>1</v>
      </c>
      <c r="M44" s="42">
        <f t="shared" si="1"/>
        <v>3</v>
      </c>
      <c r="N44" s="68"/>
      <c r="O44" s="61"/>
      <c r="P44" s="121"/>
      <c r="Q44" s="80">
        <v>1</v>
      </c>
      <c r="R44" s="72">
        <f t="shared" si="2"/>
        <v>0</v>
      </c>
      <c r="S44" s="63">
        <f t="shared" si="6"/>
        <v>3</v>
      </c>
      <c r="T44" s="134" t="str">
        <f t="shared" si="4"/>
        <v>Low</v>
      </c>
      <c r="U44" s="91" t="str">
        <f t="shared" si="5"/>
        <v>Low</v>
      </c>
    </row>
    <row r="45" spans="1:21" ht="15.75" x14ac:dyDescent="0.25">
      <c r="A45" s="8">
        <v>42</v>
      </c>
      <c r="B45" s="9" t="s">
        <v>58</v>
      </c>
      <c r="C45" s="22">
        <v>1</v>
      </c>
      <c r="D45" s="21">
        <v>2</v>
      </c>
      <c r="E45" s="88">
        <v>1</v>
      </c>
      <c r="F45" s="32">
        <f t="shared" si="0"/>
        <v>1.5</v>
      </c>
      <c r="G45" s="30">
        <v>3</v>
      </c>
      <c r="H45" s="31"/>
      <c r="I45" s="31">
        <v>3</v>
      </c>
      <c r="J45" s="31">
        <v>3</v>
      </c>
      <c r="K45" s="31"/>
      <c r="L45" s="85">
        <v>1</v>
      </c>
      <c r="M45" s="20">
        <f t="shared" si="1"/>
        <v>3</v>
      </c>
      <c r="N45" s="69"/>
      <c r="O45" s="62"/>
      <c r="P45" s="122"/>
      <c r="Q45" s="81">
        <v>1</v>
      </c>
      <c r="R45" s="73">
        <f t="shared" si="2"/>
        <v>0</v>
      </c>
      <c r="S45" s="64">
        <f t="shared" si="6"/>
        <v>2.25</v>
      </c>
      <c r="T45" s="134" t="str">
        <f t="shared" si="4"/>
        <v>Moderate</v>
      </c>
      <c r="U45" s="91" t="str">
        <f t="shared" si="5"/>
        <v>Moderate</v>
      </c>
    </row>
    <row r="46" spans="1:21" ht="15.75" x14ac:dyDescent="0.25">
      <c r="A46" s="8">
        <v>43</v>
      </c>
      <c r="B46" s="9" t="s">
        <v>59</v>
      </c>
      <c r="C46" s="33"/>
      <c r="D46" s="34">
        <v>2</v>
      </c>
      <c r="E46" s="87">
        <v>1</v>
      </c>
      <c r="F46" s="35">
        <f t="shared" si="0"/>
        <v>2</v>
      </c>
      <c r="G46" s="40">
        <v>1</v>
      </c>
      <c r="H46" s="41"/>
      <c r="I46" s="41">
        <v>3</v>
      </c>
      <c r="J46" s="41">
        <v>3</v>
      </c>
      <c r="K46" s="41"/>
      <c r="L46" s="84">
        <v>1</v>
      </c>
      <c r="M46" s="42">
        <f t="shared" si="1"/>
        <v>2.3333333333333335</v>
      </c>
      <c r="N46" s="68"/>
      <c r="O46" s="61"/>
      <c r="P46" s="121"/>
      <c r="Q46" s="80">
        <v>1</v>
      </c>
      <c r="R46" s="72">
        <f t="shared" si="2"/>
        <v>0</v>
      </c>
      <c r="S46" s="63">
        <f t="shared" si="6"/>
        <v>2.166666666666667</v>
      </c>
      <c r="T46" s="134" t="str">
        <f t="shared" si="4"/>
        <v>Moderate</v>
      </c>
      <c r="U46" s="91" t="str">
        <f t="shared" si="5"/>
        <v>Moderate</v>
      </c>
    </row>
    <row r="47" spans="1:21" ht="15.75" x14ac:dyDescent="0.25">
      <c r="A47" s="8">
        <v>44</v>
      </c>
      <c r="B47" s="9" t="s">
        <v>60</v>
      </c>
      <c r="C47" s="22">
        <v>2</v>
      </c>
      <c r="D47" s="21">
        <v>1</v>
      </c>
      <c r="E47" s="88">
        <v>1</v>
      </c>
      <c r="F47" s="32">
        <f t="shared" si="0"/>
        <v>1.5</v>
      </c>
      <c r="G47" s="30">
        <v>2</v>
      </c>
      <c r="H47" s="31"/>
      <c r="I47" s="31">
        <v>3</v>
      </c>
      <c r="J47" s="31">
        <v>3</v>
      </c>
      <c r="K47" s="31"/>
      <c r="L47" s="85">
        <v>1</v>
      </c>
      <c r="M47" s="20">
        <f t="shared" si="1"/>
        <v>2.6666666666666665</v>
      </c>
      <c r="N47" s="69"/>
      <c r="O47" s="62"/>
      <c r="P47" s="122"/>
      <c r="Q47" s="81">
        <v>1</v>
      </c>
      <c r="R47" s="73">
        <f t="shared" si="2"/>
        <v>0</v>
      </c>
      <c r="S47" s="64">
        <f t="shared" si="6"/>
        <v>2.083333333333333</v>
      </c>
      <c r="T47" s="134" t="str">
        <f t="shared" si="4"/>
        <v>Moderate</v>
      </c>
      <c r="U47" s="91" t="str">
        <f t="shared" si="5"/>
        <v>Moderate</v>
      </c>
    </row>
    <row r="48" spans="1:21" ht="15.75" x14ac:dyDescent="0.25">
      <c r="A48" s="8">
        <v>45</v>
      </c>
      <c r="B48" s="9" t="s">
        <v>61</v>
      </c>
      <c r="C48" s="33"/>
      <c r="D48" s="34"/>
      <c r="E48" s="87">
        <v>1</v>
      </c>
      <c r="F48" s="35">
        <f t="shared" si="0"/>
        <v>2</v>
      </c>
      <c r="G48" s="40">
        <v>2</v>
      </c>
      <c r="H48" s="41"/>
      <c r="I48" s="41">
        <v>3</v>
      </c>
      <c r="J48" s="41">
        <v>3</v>
      </c>
      <c r="K48" s="41"/>
      <c r="L48" s="84">
        <v>1</v>
      </c>
      <c r="M48" s="42">
        <f t="shared" si="1"/>
        <v>2.6666666666666665</v>
      </c>
      <c r="N48" s="68"/>
      <c r="O48" s="61"/>
      <c r="P48" s="121"/>
      <c r="Q48" s="80">
        <v>1</v>
      </c>
      <c r="R48" s="72">
        <f t="shared" si="2"/>
        <v>0</v>
      </c>
      <c r="S48" s="63">
        <f t="shared" si="6"/>
        <v>2.333333333333333</v>
      </c>
      <c r="T48" s="134" t="str">
        <f t="shared" si="4"/>
        <v>Moderate</v>
      </c>
      <c r="U48" s="91" t="str">
        <f t="shared" si="5"/>
        <v>Moderate</v>
      </c>
    </row>
    <row r="49" spans="1:21" ht="15.75" x14ac:dyDescent="0.25">
      <c r="A49" s="8">
        <v>46</v>
      </c>
      <c r="B49" s="9" t="s">
        <v>62</v>
      </c>
      <c r="C49" s="22">
        <v>3</v>
      </c>
      <c r="D49" s="21">
        <v>2</v>
      </c>
      <c r="E49" s="88">
        <v>1</v>
      </c>
      <c r="F49" s="32">
        <f t="shared" si="0"/>
        <v>2.5</v>
      </c>
      <c r="G49" s="30">
        <v>3</v>
      </c>
      <c r="H49" s="31"/>
      <c r="I49" s="31">
        <v>3</v>
      </c>
      <c r="J49" s="31">
        <v>3</v>
      </c>
      <c r="K49" s="31"/>
      <c r="L49" s="85">
        <v>1</v>
      </c>
      <c r="M49" s="20">
        <f t="shared" si="1"/>
        <v>3</v>
      </c>
      <c r="N49" s="69"/>
      <c r="O49" s="62"/>
      <c r="P49" s="122"/>
      <c r="Q49" s="81">
        <v>1</v>
      </c>
      <c r="R49" s="73">
        <f t="shared" si="2"/>
        <v>0</v>
      </c>
      <c r="S49" s="64">
        <f t="shared" si="6"/>
        <v>2.75</v>
      </c>
      <c r="T49" s="134" t="str">
        <f t="shared" si="4"/>
        <v>Low</v>
      </c>
      <c r="U49" s="91" t="str">
        <f t="shared" si="5"/>
        <v>Low</v>
      </c>
    </row>
    <row r="50" spans="1:21" ht="15.75" x14ac:dyDescent="0.25">
      <c r="A50" s="8">
        <v>47</v>
      </c>
      <c r="B50" s="9" t="s">
        <v>63</v>
      </c>
      <c r="C50" s="33">
        <v>3</v>
      </c>
      <c r="D50" s="34"/>
      <c r="E50" s="87">
        <v>1</v>
      </c>
      <c r="F50" s="35">
        <f t="shared" si="0"/>
        <v>3</v>
      </c>
      <c r="G50" s="40">
        <v>1</v>
      </c>
      <c r="H50" s="41"/>
      <c r="I50" s="41">
        <v>3</v>
      </c>
      <c r="J50" s="41">
        <v>3</v>
      </c>
      <c r="K50" s="41"/>
      <c r="L50" s="84">
        <v>1</v>
      </c>
      <c r="M50" s="42">
        <f t="shared" si="1"/>
        <v>2.3333333333333335</v>
      </c>
      <c r="N50" s="68"/>
      <c r="O50" s="61"/>
      <c r="P50" s="121"/>
      <c r="Q50" s="80">
        <v>1</v>
      </c>
      <c r="R50" s="72">
        <f t="shared" si="2"/>
        <v>0</v>
      </c>
      <c r="S50" s="63">
        <f t="shared" si="6"/>
        <v>2.666666666666667</v>
      </c>
      <c r="T50" s="134" t="str">
        <f t="shared" si="4"/>
        <v>Low</v>
      </c>
      <c r="U50" s="91" t="str">
        <f t="shared" si="5"/>
        <v>Low</v>
      </c>
    </row>
    <row r="51" spans="1:21" ht="15.75" x14ac:dyDescent="0.25">
      <c r="A51" s="8">
        <v>48</v>
      </c>
      <c r="B51" s="9" t="s">
        <v>64</v>
      </c>
      <c r="C51" s="22">
        <v>3</v>
      </c>
      <c r="D51" s="21">
        <v>3</v>
      </c>
      <c r="E51" s="88">
        <v>1</v>
      </c>
      <c r="F51" s="32">
        <f t="shared" si="0"/>
        <v>3</v>
      </c>
      <c r="G51" s="30">
        <v>3</v>
      </c>
      <c r="H51" s="31"/>
      <c r="I51" s="31">
        <v>1</v>
      </c>
      <c r="J51" s="31">
        <v>1</v>
      </c>
      <c r="K51" s="31"/>
      <c r="L51" s="85">
        <v>1</v>
      </c>
      <c r="M51" s="20">
        <f t="shared" si="1"/>
        <v>1.6666666666666667</v>
      </c>
      <c r="N51" s="69"/>
      <c r="O51" s="62"/>
      <c r="P51" s="122"/>
      <c r="Q51" s="81">
        <v>1</v>
      </c>
      <c r="R51" s="73">
        <f t="shared" si="2"/>
        <v>0</v>
      </c>
      <c r="S51" s="64">
        <f t="shared" si="6"/>
        <v>2.3333333333333335</v>
      </c>
      <c r="T51" s="134" t="str">
        <f t="shared" si="4"/>
        <v>Moderate</v>
      </c>
      <c r="U51" s="91" t="str">
        <f t="shared" si="5"/>
        <v>Moderate</v>
      </c>
    </row>
    <row r="52" spans="1:21" ht="16.5" thickBot="1" x14ac:dyDescent="0.3">
      <c r="A52" s="12">
        <v>49</v>
      </c>
      <c r="B52" s="13" t="s">
        <v>65</v>
      </c>
      <c r="C52" s="37">
        <v>3</v>
      </c>
      <c r="D52" s="38">
        <v>3</v>
      </c>
      <c r="E52" s="89">
        <v>1</v>
      </c>
      <c r="F52" s="39">
        <f t="shared" si="0"/>
        <v>3</v>
      </c>
      <c r="G52" s="43">
        <v>2</v>
      </c>
      <c r="H52" s="44"/>
      <c r="I52" s="44">
        <v>2</v>
      </c>
      <c r="J52" s="44">
        <v>1</v>
      </c>
      <c r="K52" s="44"/>
      <c r="L52" s="86">
        <v>1</v>
      </c>
      <c r="M52" s="45">
        <f t="shared" si="1"/>
        <v>1.6666666666666667</v>
      </c>
      <c r="N52" s="70"/>
      <c r="O52" s="71"/>
      <c r="P52" s="123"/>
      <c r="Q52" s="82">
        <v>1</v>
      </c>
      <c r="R52" s="74">
        <f t="shared" si="2"/>
        <v>0</v>
      </c>
      <c r="S52" s="65">
        <f t="shared" si="6"/>
        <v>2.3333333333333335</v>
      </c>
      <c r="T52" s="135" t="str">
        <f t="shared" si="4"/>
        <v>Moderate</v>
      </c>
      <c r="U52" s="92" t="str">
        <f t="shared" si="5"/>
        <v>Moderate</v>
      </c>
    </row>
    <row r="53" spans="1:21" ht="15.75" thickBot="1" x14ac:dyDescent="0.3">
      <c r="B53" s="15"/>
      <c r="C53" s="24"/>
      <c r="D53" s="25"/>
      <c r="E53" s="25"/>
      <c r="F53" s="16"/>
      <c r="O53" s="168" t="s">
        <v>136</v>
      </c>
      <c r="P53" s="169"/>
      <c r="Q53" s="170"/>
      <c r="R53" s="171"/>
      <c r="S53" s="94" t="s">
        <v>137</v>
      </c>
    </row>
    <row r="54" spans="1:21" ht="14.45" customHeight="1" x14ac:dyDescent="0.25">
      <c r="B54" s="15"/>
      <c r="C54" s="24"/>
      <c r="D54" s="25"/>
      <c r="E54" s="25"/>
      <c r="F54" s="16"/>
      <c r="O54" s="172" t="s">
        <v>131</v>
      </c>
      <c r="P54" s="173"/>
      <c r="Q54" s="173"/>
      <c r="R54" s="173"/>
      <c r="S54" s="174"/>
    </row>
    <row r="55" spans="1:21" x14ac:dyDescent="0.25">
      <c r="B55" s="15"/>
      <c r="C55" s="24"/>
      <c r="D55" s="25"/>
      <c r="E55" s="25"/>
      <c r="F55" s="16"/>
      <c r="O55" s="175"/>
      <c r="P55" s="176"/>
      <c r="Q55" s="176"/>
      <c r="R55" s="176"/>
      <c r="S55" s="177"/>
    </row>
    <row r="56" spans="1:21" x14ac:dyDescent="0.25">
      <c r="B56" s="15"/>
      <c r="C56" s="24"/>
      <c r="O56" s="175"/>
      <c r="P56" s="176"/>
      <c r="Q56" s="176"/>
      <c r="R56" s="176"/>
      <c r="S56" s="177"/>
    </row>
    <row r="57" spans="1:21" ht="15.75" thickBot="1" x14ac:dyDescent="0.3">
      <c r="B57" s="15"/>
      <c r="C57" s="24"/>
      <c r="O57" s="178"/>
      <c r="P57" s="179"/>
      <c r="Q57" s="179"/>
      <c r="R57" s="179"/>
      <c r="S57" s="180"/>
    </row>
    <row r="58" spans="1:21" x14ac:dyDescent="0.25">
      <c r="B58" s="15"/>
      <c r="C58" s="24"/>
      <c r="O58" s="93"/>
      <c r="P58" s="93"/>
      <c r="Q58" s="93"/>
      <c r="R58" s="93"/>
    </row>
    <row r="59" spans="1:21" x14ac:dyDescent="0.25">
      <c r="B59" s="15"/>
      <c r="C59" s="24"/>
      <c r="O59" s="93"/>
      <c r="P59" s="93"/>
      <c r="Q59" s="93"/>
      <c r="R59" s="93"/>
    </row>
    <row r="60" spans="1:21" x14ac:dyDescent="0.25">
      <c r="B60" s="15"/>
      <c r="C60" s="24"/>
      <c r="O60" s="93"/>
      <c r="P60" s="93"/>
      <c r="Q60" s="93"/>
      <c r="R60" s="93"/>
    </row>
    <row r="61" spans="1:21" x14ac:dyDescent="0.25">
      <c r="B61" s="15"/>
      <c r="C61" s="24"/>
      <c r="O61" s="93"/>
      <c r="P61" s="93"/>
      <c r="Q61" s="93"/>
      <c r="R61" s="93"/>
    </row>
    <row r="62" spans="1:21" x14ac:dyDescent="0.25">
      <c r="B62" s="15"/>
      <c r="C62" s="24"/>
    </row>
    <row r="63" spans="1:21" x14ac:dyDescent="0.25">
      <c r="B63" s="15"/>
      <c r="C63" s="24"/>
    </row>
    <row r="64" spans="1:21" x14ac:dyDescent="0.25">
      <c r="B64" s="15"/>
      <c r="C64" s="24"/>
    </row>
    <row r="65" spans="2:3" x14ac:dyDescent="0.25">
      <c r="B65" s="15"/>
      <c r="C65" s="24"/>
    </row>
    <row r="66" spans="2:3" x14ac:dyDescent="0.25">
      <c r="B66" s="15"/>
      <c r="C66" s="24"/>
    </row>
    <row r="67" spans="2:3" x14ac:dyDescent="0.25">
      <c r="B67" s="15"/>
      <c r="C67" s="24"/>
    </row>
    <row r="68" spans="2:3" x14ac:dyDescent="0.25">
      <c r="B68" s="15"/>
      <c r="C68" s="24"/>
    </row>
    <row r="69" spans="2:3" x14ac:dyDescent="0.25">
      <c r="B69" s="15"/>
      <c r="C69" s="24"/>
    </row>
    <row r="70" spans="2:3" x14ac:dyDescent="0.25">
      <c r="B70" s="15"/>
      <c r="C70" s="24"/>
    </row>
    <row r="71" spans="2:3" x14ac:dyDescent="0.25">
      <c r="B71" s="15"/>
      <c r="C71" s="24"/>
    </row>
    <row r="72" spans="2:3" x14ac:dyDescent="0.25">
      <c r="B72" s="15"/>
      <c r="C72" s="24"/>
    </row>
    <row r="73" spans="2:3" x14ac:dyDescent="0.25">
      <c r="B73" s="15"/>
      <c r="C73" s="24"/>
    </row>
    <row r="74" spans="2:3" x14ac:dyDescent="0.25">
      <c r="B74" s="15"/>
      <c r="C74" s="24"/>
    </row>
    <row r="75" spans="2:3" x14ac:dyDescent="0.25">
      <c r="B75" s="15"/>
      <c r="C75" s="24"/>
    </row>
    <row r="76" spans="2:3" x14ac:dyDescent="0.25">
      <c r="B76" s="15"/>
      <c r="C76" s="24"/>
    </row>
    <row r="77" spans="2:3" x14ac:dyDescent="0.25">
      <c r="B77" s="15"/>
      <c r="C77" s="24"/>
    </row>
    <row r="78" spans="2:3" x14ac:dyDescent="0.25">
      <c r="B78" s="15"/>
      <c r="C78" s="24"/>
    </row>
    <row r="79" spans="2:3" x14ac:dyDescent="0.25">
      <c r="B79" s="15"/>
      <c r="C79" s="24"/>
    </row>
    <row r="80" spans="2:3" x14ac:dyDescent="0.25">
      <c r="B80" s="15"/>
      <c r="C80" s="24"/>
    </row>
    <row r="81" spans="2:3" x14ac:dyDescent="0.25">
      <c r="B81" s="15"/>
      <c r="C81" s="24"/>
    </row>
    <row r="82" spans="2:3" x14ac:dyDescent="0.25">
      <c r="B82" s="15"/>
      <c r="C82" s="24"/>
    </row>
    <row r="83" spans="2:3" x14ac:dyDescent="0.25">
      <c r="B83" s="15"/>
      <c r="C83" s="24"/>
    </row>
    <row r="84" spans="2:3" x14ac:dyDescent="0.25">
      <c r="B84" s="15"/>
      <c r="C84" s="24"/>
    </row>
    <row r="85" spans="2:3" x14ac:dyDescent="0.25">
      <c r="B85" s="15"/>
      <c r="C85" s="24"/>
    </row>
    <row r="86" spans="2:3" x14ac:dyDescent="0.25">
      <c r="B86" s="15"/>
      <c r="C86" s="24"/>
    </row>
    <row r="87" spans="2:3" x14ac:dyDescent="0.25">
      <c r="B87" s="15"/>
      <c r="C87" s="24"/>
    </row>
    <row r="88" spans="2:3" x14ac:dyDescent="0.25">
      <c r="B88" s="15"/>
      <c r="C88" s="24"/>
    </row>
    <row r="89" spans="2:3" x14ac:dyDescent="0.25">
      <c r="B89" s="15"/>
      <c r="C89" s="24"/>
    </row>
    <row r="90" spans="2:3" x14ac:dyDescent="0.25">
      <c r="B90" s="15"/>
      <c r="C90" s="24"/>
    </row>
    <row r="91" spans="2:3" x14ac:dyDescent="0.25">
      <c r="B91" s="15"/>
      <c r="C91" s="24"/>
    </row>
    <row r="92" spans="2:3" x14ac:dyDescent="0.25">
      <c r="B92" s="15"/>
      <c r="C92" s="24"/>
    </row>
    <row r="93" spans="2:3" x14ac:dyDescent="0.25">
      <c r="B93" s="15"/>
      <c r="C93" s="24"/>
    </row>
    <row r="94" spans="2:3" x14ac:dyDescent="0.25">
      <c r="B94" s="15"/>
      <c r="C94" s="24"/>
    </row>
    <row r="95" spans="2:3" x14ac:dyDescent="0.25">
      <c r="B95" s="15"/>
      <c r="C95" s="24"/>
    </row>
    <row r="96" spans="2:3" x14ac:dyDescent="0.25">
      <c r="B96" s="15"/>
      <c r="C96" s="24"/>
    </row>
    <row r="97" spans="2:3" x14ac:dyDescent="0.25">
      <c r="B97" s="15"/>
      <c r="C97" s="24"/>
    </row>
    <row r="98" spans="2:3" x14ac:dyDescent="0.25">
      <c r="B98" s="15"/>
      <c r="C98" s="24"/>
    </row>
    <row r="99" spans="2:3" x14ac:dyDescent="0.25">
      <c r="B99" s="15"/>
      <c r="C99" s="24"/>
    </row>
    <row r="100" spans="2:3" x14ac:dyDescent="0.25">
      <c r="B100" s="15"/>
      <c r="C100" s="24"/>
    </row>
    <row r="101" spans="2:3" x14ac:dyDescent="0.25">
      <c r="B101" s="15"/>
      <c r="C101" s="24"/>
    </row>
    <row r="102" spans="2:3" x14ac:dyDescent="0.25">
      <c r="B102" s="15"/>
      <c r="C102" s="24"/>
    </row>
    <row r="103" spans="2:3" x14ac:dyDescent="0.25">
      <c r="B103" s="15"/>
      <c r="C103" s="24"/>
    </row>
    <row r="104" spans="2:3" x14ac:dyDescent="0.25">
      <c r="B104" s="15"/>
      <c r="C104" s="24"/>
    </row>
    <row r="105" spans="2:3" x14ac:dyDescent="0.25">
      <c r="B105" s="15"/>
      <c r="C105" s="24"/>
    </row>
    <row r="106" spans="2:3" x14ac:dyDescent="0.25">
      <c r="B106" s="15"/>
      <c r="C106" s="24"/>
    </row>
    <row r="107" spans="2:3" x14ac:dyDescent="0.25">
      <c r="B107" s="15"/>
      <c r="C107" s="24"/>
    </row>
    <row r="108" spans="2:3" x14ac:dyDescent="0.25">
      <c r="B108" s="15"/>
      <c r="C108" s="24"/>
    </row>
    <row r="109" spans="2:3" x14ac:dyDescent="0.25">
      <c r="B109" s="15"/>
      <c r="C109" s="24"/>
    </row>
    <row r="110" spans="2:3" x14ac:dyDescent="0.25">
      <c r="B110" s="15"/>
      <c r="C110" s="24"/>
    </row>
    <row r="111" spans="2:3" x14ac:dyDescent="0.25">
      <c r="B111" s="15"/>
      <c r="C111" s="24"/>
    </row>
    <row r="112" spans="2:3" x14ac:dyDescent="0.25">
      <c r="B112" s="15"/>
      <c r="C112" s="24"/>
    </row>
    <row r="113" spans="2:3" x14ac:dyDescent="0.25">
      <c r="B113" s="15"/>
      <c r="C113" s="24"/>
    </row>
    <row r="114" spans="2:3" x14ac:dyDescent="0.25">
      <c r="B114" s="15"/>
      <c r="C114" s="24"/>
    </row>
    <row r="115" spans="2:3" x14ac:dyDescent="0.25">
      <c r="B115" s="15"/>
      <c r="C115" s="24"/>
    </row>
    <row r="116" spans="2:3" x14ac:dyDescent="0.25">
      <c r="B116" s="15"/>
      <c r="C116" s="24"/>
    </row>
    <row r="117" spans="2:3" x14ac:dyDescent="0.25">
      <c r="B117" s="15"/>
      <c r="C117" s="24"/>
    </row>
    <row r="118" spans="2:3" x14ac:dyDescent="0.25">
      <c r="B118" s="15"/>
      <c r="C118" s="24"/>
    </row>
    <row r="119" spans="2:3" x14ac:dyDescent="0.25">
      <c r="B119" s="15"/>
      <c r="C119" s="24"/>
    </row>
    <row r="120" spans="2:3" x14ac:dyDescent="0.25">
      <c r="B120" s="15"/>
      <c r="C120" s="24"/>
    </row>
    <row r="121" spans="2:3" x14ac:dyDescent="0.25">
      <c r="B121" s="15"/>
      <c r="C121" s="24"/>
    </row>
    <row r="122" spans="2:3" x14ac:dyDescent="0.25">
      <c r="B122" s="15"/>
      <c r="C122" s="24"/>
    </row>
    <row r="123" spans="2:3" x14ac:dyDescent="0.25">
      <c r="B123" s="15"/>
      <c r="C123" s="24"/>
    </row>
    <row r="124" spans="2:3" x14ac:dyDescent="0.25">
      <c r="B124" s="15"/>
      <c r="C124" s="24"/>
    </row>
    <row r="125" spans="2:3" x14ac:dyDescent="0.25">
      <c r="B125" s="15"/>
      <c r="C125" s="24"/>
    </row>
    <row r="126" spans="2:3" x14ac:dyDescent="0.25">
      <c r="B126" s="15"/>
      <c r="C126" s="24"/>
    </row>
    <row r="127" spans="2:3" x14ac:dyDescent="0.25">
      <c r="B127" s="15"/>
      <c r="C127" s="24"/>
    </row>
    <row r="128" spans="2:3" x14ac:dyDescent="0.25">
      <c r="B128" s="15"/>
      <c r="C128" s="24"/>
    </row>
    <row r="129" spans="2:3" x14ac:dyDescent="0.25">
      <c r="B129" s="15"/>
      <c r="C129" s="24"/>
    </row>
    <row r="130" spans="2:3" x14ac:dyDescent="0.25">
      <c r="B130" s="15"/>
      <c r="C130" s="24"/>
    </row>
    <row r="131" spans="2:3" x14ac:dyDescent="0.25">
      <c r="B131" s="15"/>
      <c r="C131" s="24"/>
    </row>
    <row r="132" spans="2:3" x14ac:dyDescent="0.25">
      <c r="B132" s="15"/>
      <c r="C132" s="24"/>
    </row>
  </sheetData>
  <mergeCells count="12">
    <mergeCell ref="A3:B3"/>
    <mergeCell ref="A1:A2"/>
    <mergeCell ref="B1:B2"/>
    <mergeCell ref="C1:F1"/>
    <mergeCell ref="G1:M1"/>
    <mergeCell ref="N1:R1"/>
    <mergeCell ref="X1:Y1"/>
    <mergeCell ref="X7:Y7"/>
    <mergeCell ref="T1:U1"/>
    <mergeCell ref="O53:R53"/>
    <mergeCell ref="O54:S57"/>
    <mergeCell ref="S1:S2"/>
  </mergeCells>
  <conditionalFormatting sqref="T5:T52">
    <cfRule type="containsText" dxfId="47" priority="10" stopIfTrue="1" operator="containsText" text="High">
      <formula>NOT(ISERROR(SEARCH("High",T5)))</formula>
    </cfRule>
    <cfRule type="containsText" dxfId="46" priority="11" stopIfTrue="1" operator="containsText" text="Moderate">
      <formula>NOT(ISERROR(SEARCH("Moderate",T5)))</formula>
    </cfRule>
    <cfRule type="containsText" dxfId="45" priority="12" stopIfTrue="1" operator="containsText" text="Low">
      <formula>NOT(ISERROR(SEARCH("Low",T5)))</formula>
    </cfRule>
  </conditionalFormatting>
  <conditionalFormatting sqref="T4:T52">
    <cfRule type="containsText" dxfId="44" priority="7" stopIfTrue="1" operator="containsText" text="High">
      <formula>NOT(ISERROR(SEARCH("High",T4)))</formula>
    </cfRule>
    <cfRule type="containsText" dxfId="43" priority="8" stopIfTrue="1" operator="containsText" text="Moderate">
      <formula>NOT(ISERROR(SEARCH("Moderate",T4)))</formula>
    </cfRule>
    <cfRule type="containsText" dxfId="42" priority="9" stopIfTrue="1" operator="containsText" text="Low">
      <formula>NOT(ISERROR(SEARCH("Low",T4)))</formula>
    </cfRule>
  </conditionalFormatting>
  <conditionalFormatting sqref="U5:U52">
    <cfRule type="containsText" dxfId="41" priority="4" stopIfTrue="1" operator="containsText" text="High">
      <formula>NOT(ISERROR(SEARCH("High",U5)))</formula>
    </cfRule>
    <cfRule type="containsText" dxfId="40" priority="5" stopIfTrue="1" operator="containsText" text="Moderate">
      <formula>NOT(ISERROR(SEARCH("Moderate",U5)))</formula>
    </cfRule>
    <cfRule type="containsText" dxfId="39" priority="6" stopIfTrue="1" operator="containsText" text="Low">
      <formula>NOT(ISERROR(SEARCH("Low",U5)))</formula>
    </cfRule>
  </conditionalFormatting>
  <conditionalFormatting sqref="U4:U52">
    <cfRule type="containsText" dxfId="38" priority="1" stopIfTrue="1" operator="containsText" text="High">
      <formula>NOT(ISERROR(SEARCH("High",U4)))</formula>
    </cfRule>
    <cfRule type="containsText" dxfId="37" priority="2" stopIfTrue="1" operator="containsText" text="Moderate">
      <formula>NOT(ISERROR(SEARCH("Moderate",U4)))</formula>
    </cfRule>
    <cfRule type="containsText" dxfId="36" priority="3" stopIfTrue="1" operator="containsText" text="Low">
      <formula>NOT(ISERROR(SEARCH("Low",U4)))</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9147-0CD7-4515-99D0-5132E556F158}">
  <sheetPr>
    <tabColor theme="4"/>
  </sheetPr>
  <dimension ref="A1:X132"/>
  <sheetViews>
    <sheetView topLeftCell="M1" workbookViewId="0">
      <selection activeCell="W17" sqref="W17"/>
    </sheetView>
  </sheetViews>
  <sheetFormatPr defaultRowHeight="15" x14ac:dyDescent="0.25"/>
  <cols>
    <col min="1" max="1" width="10" style="14" bestFit="1" customWidth="1"/>
    <col min="2" max="2" width="20.85546875" style="18" bestFit="1" customWidth="1"/>
    <col min="3" max="3" width="24.28515625" style="27" bestFit="1" customWidth="1"/>
    <col min="4" max="4" width="15.140625" style="26" bestFit="1" customWidth="1"/>
    <col min="5" max="5" width="7.5703125" style="26" bestFit="1" customWidth="1"/>
    <col min="6" max="6" width="10" style="17" customWidth="1"/>
    <col min="7" max="7" width="24.7109375" style="26" bestFit="1" customWidth="1"/>
    <col min="8" max="8" width="25.7109375" style="26" bestFit="1" customWidth="1"/>
    <col min="9" max="9" width="24.28515625" style="26" bestFit="1" customWidth="1"/>
    <col min="10" max="10" width="23.140625" style="26" bestFit="1" customWidth="1"/>
    <col min="11" max="11" width="14.85546875" style="26" bestFit="1" customWidth="1"/>
    <col min="12" max="12" width="14.85546875" style="26" customWidth="1"/>
    <col min="13" max="13" width="16.85546875" style="17" bestFit="1" customWidth="1"/>
    <col min="14" max="14" width="21.140625" style="26" bestFit="1" customWidth="1"/>
    <col min="15" max="15" width="15" style="26" bestFit="1" customWidth="1"/>
    <col min="16" max="16" width="18.7109375" style="26" bestFit="1" customWidth="1"/>
    <col min="17" max="17" width="8" style="26" bestFit="1" customWidth="1"/>
    <col min="18" max="18" width="9.140625" style="1"/>
    <col min="19" max="19" width="14.28515625" style="1" customWidth="1"/>
    <col min="20" max="20" width="9.85546875" style="1" bestFit="1" customWidth="1"/>
    <col min="21" max="22" width="9.140625" style="1"/>
    <col min="23" max="23" width="11" style="1" bestFit="1" customWidth="1"/>
    <col min="24" max="24" width="9.85546875" style="1" bestFit="1" customWidth="1"/>
    <col min="25" max="16384" width="9.140625" style="1"/>
  </cols>
  <sheetData>
    <row r="1" spans="1:24" ht="15" customHeight="1" thickBot="1" x14ac:dyDescent="0.3">
      <c r="A1" s="183" t="s">
        <v>10</v>
      </c>
      <c r="B1" s="185" t="s">
        <v>11</v>
      </c>
      <c r="C1" s="187" t="s">
        <v>78</v>
      </c>
      <c r="D1" s="188"/>
      <c r="E1" s="188"/>
      <c r="F1" s="189"/>
      <c r="G1" s="190" t="s">
        <v>83</v>
      </c>
      <c r="H1" s="191"/>
      <c r="I1" s="191"/>
      <c r="J1" s="191"/>
      <c r="K1" s="191"/>
      <c r="L1" s="191"/>
      <c r="M1" s="192"/>
      <c r="N1" s="193" t="s">
        <v>107</v>
      </c>
      <c r="O1" s="194"/>
      <c r="P1" s="194"/>
      <c r="Q1" s="194"/>
      <c r="R1" s="195"/>
      <c r="S1" s="181" t="s">
        <v>141</v>
      </c>
      <c r="T1" s="137" t="s">
        <v>80</v>
      </c>
      <c r="W1" s="165" t="s">
        <v>172</v>
      </c>
      <c r="X1" s="165"/>
    </row>
    <row r="2" spans="1:24" ht="15.75" thickBot="1" x14ac:dyDescent="0.3">
      <c r="A2" s="184"/>
      <c r="B2" s="186"/>
      <c r="C2" s="98" t="s">
        <v>88</v>
      </c>
      <c r="D2" s="95" t="s">
        <v>89</v>
      </c>
      <c r="E2" s="96" t="s">
        <v>134</v>
      </c>
      <c r="F2" s="97" t="s">
        <v>90</v>
      </c>
      <c r="G2" s="28" t="s">
        <v>91</v>
      </c>
      <c r="H2" s="29" t="s">
        <v>92</v>
      </c>
      <c r="I2" s="29" t="s">
        <v>93</v>
      </c>
      <c r="J2" s="29" t="s">
        <v>94</v>
      </c>
      <c r="K2" s="29" t="s">
        <v>95</v>
      </c>
      <c r="L2" s="83" t="s">
        <v>133</v>
      </c>
      <c r="M2" s="19" t="s">
        <v>98</v>
      </c>
      <c r="N2" s="66" t="s">
        <v>96</v>
      </c>
      <c r="O2" s="60" t="s">
        <v>97</v>
      </c>
      <c r="P2" s="119" t="s">
        <v>155</v>
      </c>
      <c r="Q2" s="79" t="s">
        <v>132</v>
      </c>
      <c r="R2" s="67" t="s">
        <v>108</v>
      </c>
      <c r="S2" s="198"/>
      <c r="T2" s="137" t="s">
        <v>151</v>
      </c>
      <c r="W2" s="126" t="s">
        <v>171</v>
      </c>
      <c r="X2" s="127" t="s">
        <v>2</v>
      </c>
    </row>
    <row r="3" spans="1:24" ht="15.75" thickBot="1" x14ac:dyDescent="0.3">
      <c r="A3" s="196" t="s">
        <v>139</v>
      </c>
      <c r="B3" s="197"/>
      <c r="C3" s="99">
        <v>1</v>
      </c>
      <c r="D3" s="100">
        <v>1</v>
      </c>
      <c r="E3" s="101"/>
      <c r="F3" s="102"/>
      <c r="G3" s="103">
        <v>1</v>
      </c>
      <c r="H3" s="104">
        <v>1</v>
      </c>
      <c r="I3" s="104">
        <v>1</v>
      </c>
      <c r="J3" s="104">
        <v>1</v>
      </c>
      <c r="K3" s="104">
        <v>1</v>
      </c>
      <c r="L3" s="105"/>
      <c r="M3" s="106"/>
      <c r="N3" s="107">
        <v>1</v>
      </c>
      <c r="O3" s="108">
        <v>1</v>
      </c>
      <c r="P3" s="120"/>
      <c r="Q3" s="109"/>
      <c r="R3" s="110"/>
      <c r="S3" s="111"/>
      <c r="T3" s="138"/>
      <c r="W3" s="128" t="s">
        <v>121</v>
      </c>
      <c r="X3" s="129" t="s">
        <v>13</v>
      </c>
    </row>
    <row r="4" spans="1:24" x14ac:dyDescent="0.25">
      <c r="A4" s="8">
        <v>1</v>
      </c>
      <c r="B4" s="9" t="s">
        <v>17</v>
      </c>
      <c r="C4" s="33">
        <v>3</v>
      </c>
      <c r="D4" s="34">
        <v>3</v>
      </c>
      <c r="E4" s="87">
        <v>1</v>
      </c>
      <c r="F4" s="35">
        <f>IF($S$53="no",IF(SUM(C4:D4)=0,1,((C4*C$3)+(D4*D$3))/(COUNT(C4)*C$3+COUNT(D4)*D$3)),IF(SUM(C4:D4)=0,1,((C4*C$3)+(D4*D$3))/((COUNT(C4)*C$3+COUNT(D4)*D$3)+0.5*(COUNTBLANK(C4)*C$3+COUNTBLANK(D4)*D$3))))</f>
        <v>3</v>
      </c>
      <c r="G4" s="40">
        <v>3</v>
      </c>
      <c r="H4" s="41"/>
      <c r="I4" s="41">
        <v>3</v>
      </c>
      <c r="J4" s="41">
        <v>2</v>
      </c>
      <c r="K4" s="41"/>
      <c r="L4" s="84">
        <v>1</v>
      </c>
      <c r="M4" s="42">
        <f>IF($S$53="no",IF(SUM(G4:K4)=0,2,((G4*G$3)+(H4*H$3)+(I4*I$3)+(J4*J$3)+(K4*K$3))/(COUNT(G4)*G$3+COUNT(H4)*H$3+COUNT(I4)*I$3+COUNT(J4)*J$3+COUNT(K4)*K$3)),IF(SUM(G4:K4)=0,2,((G4*G$3)+(H4*H$3)+(I4*I$3)+(J4*J$3)+(K4*K$3))/((COUNT(G4)*G$3+COUNT(H4)*H$3+COUNT(I4)*I$3+COUNT(J4)*J$3+COUNT(K4)*K$3)+0.5*(COUNTBLANK(G4)*G$3+COUNTBLANK(H4)*H$3+COUNTBLANK(I4)*I$3+COUNTBLANK(J4)*J$3+COUNTBLANK(K4)*K$3))))</f>
        <v>2</v>
      </c>
      <c r="N4" s="68"/>
      <c r="O4" s="61"/>
      <c r="P4" s="121"/>
      <c r="Q4" s="80">
        <v>1</v>
      </c>
      <c r="R4" s="72">
        <f>SUM(N4:P4)</f>
        <v>0</v>
      </c>
      <c r="S4" s="63">
        <f>IF(R4=0,SUM(F4,M4)/SUM(E4,L4),SUM(F4,M4,R4)/SUM(E4,L4,Q4))</f>
        <v>2.5</v>
      </c>
      <c r="T4" s="134" t="str">
        <f>IF((S4&lt;=1.7),"High",(IF((S4&lt;=2.4),"Moderate","Low")))</f>
        <v>Low</v>
      </c>
      <c r="W4" s="130" t="s">
        <v>122</v>
      </c>
      <c r="X4" s="131" t="s">
        <v>15</v>
      </c>
    </row>
    <row r="5" spans="1:24" ht="15.75" thickBot="1" x14ac:dyDescent="0.3">
      <c r="A5" s="8">
        <v>2</v>
      </c>
      <c r="B5" s="9" t="s">
        <v>18</v>
      </c>
      <c r="C5" s="22"/>
      <c r="D5" s="21"/>
      <c r="E5" s="88">
        <v>1</v>
      </c>
      <c r="F5" s="32">
        <f t="shared" ref="F5:F52" si="0">IF($S$53="no",IF(SUM(C5:D5)=0,1,((C5*C$3)+(D5*D$3))/(COUNT(C5)*C$3+COUNT(D5)*D$3)),IF(SUM(C5:D5)=0,1,((C5*C$3)+(D5*D$3))/((COUNT(C5)*C$3+COUNT(D5)*D$3)+0.5*(COUNTBLANK(C5)*C$3+COUNTBLANK(D5)*D$3))))</f>
        <v>1</v>
      </c>
      <c r="G5" s="30">
        <v>3</v>
      </c>
      <c r="H5" s="31"/>
      <c r="I5" s="31">
        <v>3</v>
      </c>
      <c r="J5" s="31">
        <v>3</v>
      </c>
      <c r="K5" s="31"/>
      <c r="L5" s="85">
        <v>1</v>
      </c>
      <c r="M5" s="20">
        <f t="shared" ref="M5:M52" si="1">IF($S$53="no",IF(SUM(G5:K5)=0,2,((G5*G$3)+(H5*H$3)+(I5*I$3)+(J5*J$3)+(K5*K$3))/(COUNT(G5)*G$3+COUNT(H5)*H$3+COUNT(I5)*I$3+COUNT(J5)*J$3+COUNT(K5)*K$3)),IF(SUM(G5:K5)=0,2,((G5*G$3)+(H5*H$3)+(I5*I$3)+(J5*J$3)+(K5*K$3))/((COUNT(G5)*G$3+COUNT(H5)*H$3+COUNT(I5)*I$3+COUNT(J5)*J$3+COUNT(K5)*K$3)+0.5*(COUNTBLANK(G5)*G$3+COUNTBLANK(H5)*H$3+COUNTBLANK(I5)*I$3+COUNTBLANK(J5)*J$3+COUNTBLANK(K5)*K$3))))</f>
        <v>2.25</v>
      </c>
      <c r="N5" s="69"/>
      <c r="O5" s="62"/>
      <c r="P5" s="122"/>
      <c r="Q5" s="81">
        <v>1</v>
      </c>
      <c r="R5" s="73">
        <f t="shared" ref="R5:R52" si="2">SUM(N5:P5)</f>
        <v>0</v>
      </c>
      <c r="S5" s="64">
        <f t="shared" ref="S5:S6" si="3">IF(R5=0,SUM(F5,M5)/SUM(E5,L5),SUM(F5,M5,R5)/SUM(E5,L5,Q5))</f>
        <v>1.625</v>
      </c>
      <c r="T5" s="134" t="str">
        <f t="shared" ref="T5:T52" si="4">IF((S5&lt;=1.7),"High",(IF((S5&lt;=2.4),"Moderate","Low")))</f>
        <v>High</v>
      </c>
      <c r="W5" s="132" t="s">
        <v>123</v>
      </c>
      <c r="X5" s="133" t="s">
        <v>14</v>
      </c>
    </row>
    <row r="6" spans="1:24" x14ac:dyDescent="0.25">
      <c r="A6" s="8">
        <v>3</v>
      </c>
      <c r="B6" s="10" t="s">
        <v>19</v>
      </c>
      <c r="C6" s="36">
        <v>1</v>
      </c>
      <c r="D6" s="34">
        <v>1</v>
      </c>
      <c r="E6" s="87">
        <v>1</v>
      </c>
      <c r="F6" s="35">
        <f t="shared" si="0"/>
        <v>1</v>
      </c>
      <c r="G6" s="40">
        <v>3</v>
      </c>
      <c r="H6" s="41"/>
      <c r="I6" s="41">
        <v>2</v>
      </c>
      <c r="J6" s="41">
        <v>2</v>
      </c>
      <c r="K6" s="41"/>
      <c r="L6" s="84">
        <v>1</v>
      </c>
      <c r="M6" s="42">
        <f t="shared" si="1"/>
        <v>1.75</v>
      </c>
      <c r="N6" s="68"/>
      <c r="O6" s="61"/>
      <c r="P6" s="121"/>
      <c r="Q6" s="80">
        <v>1</v>
      </c>
      <c r="R6" s="72">
        <f t="shared" si="2"/>
        <v>0</v>
      </c>
      <c r="S6" s="63">
        <f t="shared" si="3"/>
        <v>1.375</v>
      </c>
      <c r="T6" s="134" t="str">
        <f t="shared" si="4"/>
        <v>High</v>
      </c>
    </row>
    <row r="7" spans="1:24" x14ac:dyDescent="0.25">
      <c r="A7" s="8">
        <v>4</v>
      </c>
      <c r="B7" s="9" t="s">
        <v>20</v>
      </c>
      <c r="C7" s="22">
        <v>2</v>
      </c>
      <c r="D7" s="21">
        <v>3</v>
      </c>
      <c r="E7" s="88">
        <v>1</v>
      </c>
      <c r="F7" s="32">
        <f t="shared" si="0"/>
        <v>2.5</v>
      </c>
      <c r="G7" s="30">
        <v>3</v>
      </c>
      <c r="H7" s="31">
        <v>1</v>
      </c>
      <c r="I7" s="31">
        <v>2</v>
      </c>
      <c r="J7" s="31">
        <v>1</v>
      </c>
      <c r="K7" s="31">
        <v>3</v>
      </c>
      <c r="L7" s="85">
        <v>1</v>
      </c>
      <c r="M7" s="20">
        <f t="shared" si="1"/>
        <v>2</v>
      </c>
      <c r="N7" s="69"/>
      <c r="O7" s="62"/>
      <c r="P7" s="122"/>
      <c r="Q7" s="81">
        <v>1</v>
      </c>
      <c r="R7" s="73">
        <f t="shared" si="2"/>
        <v>0</v>
      </c>
      <c r="S7" s="64">
        <f>IF(R7=0,SUM(F7,M7)/SUM(E7,L7),SUM(F7,M7,R7)/SUM(E7,L7,Q7))</f>
        <v>2.25</v>
      </c>
      <c r="T7" s="134" t="str">
        <f t="shared" si="4"/>
        <v>Moderate</v>
      </c>
    </row>
    <row r="8" spans="1:24" x14ac:dyDescent="0.25">
      <c r="A8" s="8">
        <v>5</v>
      </c>
      <c r="B8" s="9" t="s">
        <v>21</v>
      </c>
      <c r="C8" s="33">
        <v>1</v>
      </c>
      <c r="D8" s="34">
        <v>2</v>
      </c>
      <c r="E8" s="87">
        <v>1</v>
      </c>
      <c r="F8" s="35">
        <f t="shared" si="0"/>
        <v>1.5</v>
      </c>
      <c r="G8" s="40">
        <v>1</v>
      </c>
      <c r="H8" s="41">
        <v>3</v>
      </c>
      <c r="I8" s="41">
        <v>2</v>
      </c>
      <c r="J8" s="41">
        <v>3</v>
      </c>
      <c r="K8" s="41"/>
      <c r="L8" s="84">
        <v>1</v>
      </c>
      <c r="M8" s="42">
        <f t="shared" si="1"/>
        <v>2</v>
      </c>
      <c r="N8" s="68"/>
      <c r="O8" s="61">
        <v>1</v>
      </c>
      <c r="P8" s="121"/>
      <c r="Q8" s="80">
        <v>1</v>
      </c>
      <c r="R8" s="72">
        <f t="shared" si="2"/>
        <v>1</v>
      </c>
      <c r="S8" s="63">
        <f t="shared" ref="S8:S52" si="5">IF(R8=0,SUM(F8,M8)/SUM(E8,L8),SUM(F8,M8,R8)/SUM(E8,L8,Q8))</f>
        <v>1.5</v>
      </c>
      <c r="T8" s="134" t="str">
        <f t="shared" si="4"/>
        <v>High</v>
      </c>
    </row>
    <row r="9" spans="1:24" x14ac:dyDescent="0.25">
      <c r="A9" s="8">
        <v>6</v>
      </c>
      <c r="B9" s="9" t="s">
        <v>22</v>
      </c>
      <c r="C9" s="22">
        <v>1</v>
      </c>
      <c r="D9" s="21">
        <v>2</v>
      </c>
      <c r="E9" s="88">
        <v>1</v>
      </c>
      <c r="F9" s="32">
        <f t="shared" si="0"/>
        <v>1.5</v>
      </c>
      <c r="G9" s="30">
        <v>3</v>
      </c>
      <c r="H9" s="31">
        <v>2</v>
      </c>
      <c r="I9" s="31">
        <v>2</v>
      </c>
      <c r="J9" s="31">
        <v>2</v>
      </c>
      <c r="K9" s="31">
        <v>3</v>
      </c>
      <c r="L9" s="85">
        <v>1</v>
      </c>
      <c r="M9" s="20">
        <f t="shared" si="1"/>
        <v>2.4</v>
      </c>
      <c r="N9" s="69"/>
      <c r="O9" s="62"/>
      <c r="P9" s="122"/>
      <c r="Q9" s="81">
        <v>1</v>
      </c>
      <c r="R9" s="73">
        <f t="shared" si="2"/>
        <v>0</v>
      </c>
      <c r="S9" s="64">
        <f t="shared" si="5"/>
        <v>1.95</v>
      </c>
      <c r="T9" s="134" t="str">
        <f t="shared" si="4"/>
        <v>Moderate</v>
      </c>
    </row>
    <row r="10" spans="1:24" x14ac:dyDescent="0.25">
      <c r="A10" s="8">
        <v>7</v>
      </c>
      <c r="B10" s="9" t="s">
        <v>23</v>
      </c>
      <c r="C10" s="33">
        <v>1</v>
      </c>
      <c r="D10" s="34">
        <v>2</v>
      </c>
      <c r="E10" s="87">
        <v>1</v>
      </c>
      <c r="F10" s="35">
        <f t="shared" si="0"/>
        <v>1.5</v>
      </c>
      <c r="G10" s="40">
        <v>2</v>
      </c>
      <c r="H10" s="41">
        <v>3</v>
      </c>
      <c r="I10" s="41">
        <v>1</v>
      </c>
      <c r="J10" s="41">
        <v>3</v>
      </c>
      <c r="K10" s="41"/>
      <c r="L10" s="84">
        <v>1</v>
      </c>
      <c r="M10" s="42">
        <f t="shared" si="1"/>
        <v>2</v>
      </c>
      <c r="N10" s="68"/>
      <c r="O10" s="61"/>
      <c r="P10" s="121"/>
      <c r="Q10" s="80">
        <v>1</v>
      </c>
      <c r="R10" s="72">
        <f t="shared" si="2"/>
        <v>0</v>
      </c>
      <c r="S10" s="63">
        <f t="shared" si="5"/>
        <v>1.75</v>
      </c>
      <c r="T10" s="134" t="str">
        <f t="shared" si="4"/>
        <v>Moderate</v>
      </c>
    </row>
    <row r="11" spans="1:24" x14ac:dyDescent="0.25">
      <c r="A11" s="8">
        <v>8</v>
      </c>
      <c r="B11" s="9" t="s">
        <v>24</v>
      </c>
      <c r="C11" s="22">
        <v>2</v>
      </c>
      <c r="D11" s="21">
        <v>3</v>
      </c>
      <c r="E11" s="88">
        <v>1</v>
      </c>
      <c r="F11" s="32">
        <f t="shared" si="0"/>
        <v>2.5</v>
      </c>
      <c r="G11" s="30">
        <v>2</v>
      </c>
      <c r="H11" s="31"/>
      <c r="I11" s="31">
        <v>2</v>
      </c>
      <c r="J11" s="31">
        <v>2</v>
      </c>
      <c r="K11" s="31">
        <v>3</v>
      </c>
      <c r="L11" s="85">
        <v>1</v>
      </c>
      <c r="M11" s="20">
        <f t="shared" si="1"/>
        <v>2</v>
      </c>
      <c r="N11" s="69"/>
      <c r="O11" s="62"/>
      <c r="P11" s="122"/>
      <c r="Q11" s="81">
        <v>1</v>
      </c>
      <c r="R11" s="73">
        <f t="shared" si="2"/>
        <v>0</v>
      </c>
      <c r="S11" s="64">
        <f t="shared" si="5"/>
        <v>2.25</v>
      </c>
      <c r="T11" s="134" t="str">
        <f t="shared" si="4"/>
        <v>Moderate</v>
      </c>
    </row>
    <row r="12" spans="1:24" x14ac:dyDescent="0.25">
      <c r="A12" s="8">
        <v>9</v>
      </c>
      <c r="B12" s="9" t="s">
        <v>25</v>
      </c>
      <c r="C12" s="33">
        <v>2</v>
      </c>
      <c r="D12" s="34">
        <v>3</v>
      </c>
      <c r="E12" s="87">
        <v>1</v>
      </c>
      <c r="F12" s="35">
        <f t="shared" si="0"/>
        <v>2.5</v>
      </c>
      <c r="G12" s="40">
        <v>3</v>
      </c>
      <c r="H12" s="41">
        <v>3</v>
      </c>
      <c r="I12" s="41">
        <v>2</v>
      </c>
      <c r="J12" s="41">
        <v>2</v>
      </c>
      <c r="K12" s="41">
        <v>1</v>
      </c>
      <c r="L12" s="84">
        <v>1</v>
      </c>
      <c r="M12" s="42">
        <f t="shared" si="1"/>
        <v>2.2000000000000002</v>
      </c>
      <c r="N12" s="68"/>
      <c r="O12" s="61"/>
      <c r="P12" s="121"/>
      <c r="Q12" s="80">
        <v>1</v>
      </c>
      <c r="R12" s="72">
        <f t="shared" si="2"/>
        <v>0</v>
      </c>
      <c r="S12" s="63">
        <f t="shared" si="5"/>
        <v>2.35</v>
      </c>
      <c r="T12" s="134" t="str">
        <f t="shared" si="4"/>
        <v>Moderate</v>
      </c>
    </row>
    <row r="13" spans="1:24" x14ac:dyDescent="0.25">
      <c r="A13" s="8">
        <v>10</v>
      </c>
      <c r="B13" s="9" t="s">
        <v>26</v>
      </c>
      <c r="C13" s="22">
        <v>1</v>
      </c>
      <c r="D13" s="21">
        <v>1</v>
      </c>
      <c r="E13" s="88">
        <v>1</v>
      </c>
      <c r="F13" s="32">
        <f t="shared" si="0"/>
        <v>1</v>
      </c>
      <c r="G13" s="30">
        <v>1</v>
      </c>
      <c r="H13" s="31">
        <v>3</v>
      </c>
      <c r="I13" s="31">
        <v>3</v>
      </c>
      <c r="J13" s="31">
        <v>1</v>
      </c>
      <c r="K13" s="31"/>
      <c r="L13" s="85">
        <v>1</v>
      </c>
      <c r="M13" s="20">
        <f t="shared" si="1"/>
        <v>1.7777777777777777</v>
      </c>
      <c r="N13" s="69"/>
      <c r="O13" s="62"/>
      <c r="P13" s="122"/>
      <c r="Q13" s="81">
        <v>1</v>
      </c>
      <c r="R13" s="73">
        <f t="shared" si="2"/>
        <v>0</v>
      </c>
      <c r="S13" s="64">
        <f t="shared" si="5"/>
        <v>1.3888888888888888</v>
      </c>
      <c r="T13" s="134" t="str">
        <f t="shared" si="4"/>
        <v>High</v>
      </c>
    </row>
    <row r="14" spans="1:24" x14ac:dyDescent="0.25">
      <c r="A14" s="8">
        <v>11</v>
      </c>
      <c r="B14" s="9" t="s">
        <v>27</v>
      </c>
      <c r="C14" s="33">
        <v>1</v>
      </c>
      <c r="D14" s="34">
        <v>1</v>
      </c>
      <c r="E14" s="87">
        <v>1</v>
      </c>
      <c r="F14" s="35">
        <f t="shared" si="0"/>
        <v>1</v>
      </c>
      <c r="G14" s="40">
        <v>1</v>
      </c>
      <c r="H14" s="41"/>
      <c r="I14" s="41">
        <v>3</v>
      </c>
      <c r="J14" s="41">
        <v>3</v>
      </c>
      <c r="K14" s="41"/>
      <c r="L14" s="84">
        <v>1</v>
      </c>
      <c r="M14" s="42">
        <f t="shared" si="1"/>
        <v>1.75</v>
      </c>
      <c r="N14" s="68"/>
      <c r="O14" s="61"/>
      <c r="P14" s="121"/>
      <c r="Q14" s="80">
        <v>1</v>
      </c>
      <c r="R14" s="72">
        <f t="shared" si="2"/>
        <v>0</v>
      </c>
      <c r="S14" s="63">
        <f t="shared" si="5"/>
        <v>1.375</v>
      </c>
      <c r="T14" s="134" t="str">
        <f t="shared" si="4"/>
        <v>High</v>
      </c>
    </row>
    <row r="15" spans="1:24" x14ac:dyDescent="0.25">
      <c r="A15" s="8">
        <v>12</v>
      </c>
      <c r="B15" s="9" t="s">
        <v>28</v>
      </c>
      <c r="C15" s="22">
        <v>1</v>
      </c>
      <c r="D15" s="21">
        <v>2</v>
      </c>
      <c r="E15" s="88">
        <v>1</v>
      </c>
      <c r="F15" s="32">
        <f t="shared" si="0"/>
        <v>1.5</v>
      </c>
      <c r="G15" s="30">
        <v>3</v>
      </c>
      <c r="H15" s="31">
        <v>3</v>
      </c>
      <c r="I15" s="31">
        <v>2</v>
      </c>
      <c r="J15" s="31">
        <v>1</v>
      </c>
      <c r="K15" s="31"/>
      <c r="L15" s="85">
        <v>1</v>
      </c>
      <c r="M15" s="20">
        <f t="shared" si="1"/>
        <v>2</v>
      </c>
      <c r="N15" s="69"/>
      <c r="O15" s="62"/>
      <c r="P15" s="122"/>
      <c r="Q15" s="81">
        <v>1</v>
      </c>
      <c r="R15" s="73">
        <f t="shared" si="2"/>
        <v>0</v>
      </c>
      <c r="S15" s="64">
        <f t="shared" si="5"/>
        <v>1.75</v>
      </c>
      <c r="T15" s="134" t="str">
        <f t="shared" si="4"/>
        <v>Moderate</v>
      </c>
    </row>
    <row r="16" spans="1:24" x14ac:dyDescent="0.25">
      <c r="A16" s="8">
        <v>13</v>
      </c>
      <c r="B16" s="9" t="s">
        <v>29</v>
      </c>
      <c r="C16" s="33">
        <v>1</v>
      </c>
      <c r="D16" s="34">
        <v>2</v>
      </c>
      <c r="E16" s="87">
        <v>1</v>
      </c>
      <c r="F16" s="35">
        <f t="shared" si="0"/>
        <v>1.5</v>
      </c>
      <c r="G16" s="40">
        <v>3</v>
      </c>
      <c r="H16" s="41">
        <v>1</v>
      </c>
      <c r="I16" s="41">
        <v>2</v>
      </c>
      <c r="J16" s="41">
        <v>2</v>
      </c>
      <c r="K16" s="41">
        <v>3</v>
      </c>
      <c r="L16" s="84">
        <v>1</v>
      </c>
      <c r="M16" s="42">
        <f t="shared" si="1"/>
        <v>2.2000000000000002</v>
      </c>
      <c r="N16" s="68">
        <v>1</v>
      </c>
      <c r="O16" s="61"/>
      <c r="P16" s="121">
        <v>1</v>
      </c>
      <c r="Q16" s="80">
        <v>1</v>
      </c>
      <c r="R16" s="72">
        <f t="shared" si="2"/>
        <v>2</v>
      </c>
      <c r="S16" s="63">
        <f t="shared" si="5"/>
        <v>1.9000000000000001</v>
      </c>
      <c r="T16" s="134" t="str">
        <f t="shared" si="4"/>
        <v>Moderate</v>
      </c>
    </row>
    <row r="17" spans="1:20" x14ac:dyDescent="0.25">
      <c r="A17" s="8">
        <v>14</v>
      </c>
      <c r="B17" s="9" t="s">
        <v>30</v>
      </c>
      <c r="C17" s="22">
        <v>2</v>
      </c>
      <c r="D17" s="21">
        <v>3</v>
      </c>
      <c r="E17" s="88">
        <v>1</v>
      </c>
      <c r="F17" s="32">
        <f t="shared" si="0"/>
        <v>2.5</v>
      </c>
      <c r="G17" s="30">
        <v>3</v>
      </c>
      <c r="H17" s="31">
        <v>3</v>
      </c>
      <c r="I17" s="31">
        <v>2</v>
      </c>
      <c r="J17" s="31">
        <v>3</v>
      </c>
      <c r="K17" s="31">
        <v>2</v>
      </c>
      <c r="L17" s="85">
        <v>1</v>
      </c>
      <c r="M17" s="20">
        <f t="shared" si="1"/>
        <v>2.6</v>
      </c>
      <c r="N17" s="69"/>
      <c r="O17" s="62"/>
      <c r="P17" s="122">
        <v>1</v>
      </c>
      <c r="Q17" s="81">
        <v>1</v>
      </c>
      <c r="R17" s="73">
        <f t="shared" si="2"/>
        <v>1</v>
      </c>
      <c r="S17" s="64">
        <f t="shared" si="5"/>
        <v>2.0333333333333332</v>
      </c>
      <c r="T17" s="134" t="str">
        <f t="shared" si="4"/>
        <v>Moderate</v>
      </c>
    </row>
    <row r="18" spans="1:20" x14ac:dyDescent="0.25">
      <c r="A18" s="8">
        <v>15</v>
      </c>
      <c r="B18" s="9" t="s">
        <v>31</v>
      </c>
      <c r="C18" s="33">
        <v>1</v>
      </c>
      <c r="D18" s="34">
        <v>3</v>
      </c>
      <c r="E18" s="87">
        <v>1</v>
      </c>
      <c r="F18" s="35">
        <f t="shared" si="0"/>
        <v>2</v>
      </c>
      <c r="G18" s="40">
        <v>1</v>
      </c>
      <c r="H18" s="41">
        <v>1</v>
      </c>
      <c r="I18" s="41">
        <v>3</v>
      </c>
      <c r="J18" s="41">
        <v>2</v>
      </c>
      <c r="K18" s="41"/>
      <c r="L18" s="84">
        <v>1</v>
      </c>
      <c r="M18" s="42">
        <f t="shared" si="1"/>
        <v>1.5555555555555556</v>
      </c>
      <c r="N18" s="68"/>
      <c r="O18" s="61"/>
      <c r="P18" s="121"/>
      <c r="Q18" s="80">
        <v>1</v>
      </c>
      <c r="R18" s="72">
        <f t="shared" si="2"/>
        <v>0</v>
      </c>
      <c r="S18" s="63">
        <f t="shared" si="5"/>
        <v>1.7777777777777777</v>
      </c>
      <c r="T18" s="134" t="str">
        <f t="shared" si="4"/>
        <v>Moderate</v>
      </c>
    </row>
    <row r="19" spans="1:20" x14ac:dyDescent="0.25">
      <c r="A19" s="8">
        <v>16</v>
      </c>
      <c r="B19" s="9" t="s">
        <v>32</v>
      </c>
      <c r="C19" s="22">
        <v>1</v>
      </c>
      <c r="D19" s="21">
        <v>3</v>
      </c>
      <c r="E19" s="88">
        <v>1</v>
      </c>
      <c r="F19" s="32">
        <f t="shared" si="0"/>
        <v>2</v>
      </c>
      <c r="G19" s="30">
        <v>3</v>
      </c>
      <c r="H19" s="31"/>
      <c r="I19" s="31">
        <v>2</v>
      </c>
      <c r="J19" s="31">
        <v>3</v>
      </c>
      <c r="K19" s="31">
        <v>3</v>
      </c>
      <c r="L19" s="85">
        <v>1</v>
      </c>
      <c r="M19" s="20">
        <f t="shared" si="1"/>
        <v>2.4444444444444446</v>
      </c>
      <c r="N19" s="69"/>
      <c r="O19" s="62"/>
      <c r="P19" s="122"/>
      <c r="Q19" s="81">
        <v>1</v>
      </c>
      <c r="R19" s="73">
        <f t="shared" si="2"/>
        <v>0</v>
      </c>
      <c r="S19" s="64">
        <f t="shared" si="5"/>
        <v>2.2222222222222223</v>
      </c>
      <c r="T19" s="134" t="str">
        <f t="shared" si="4"/>
        <v>Moderate</v>
      </c>
    </row>
    <row r="20" spans="1:20" x14ac:dyDescent="0.25">
      <c r="A20" s="8">
        <v>17</v>
      </c>
      <c r="B20" s="9" t="s">
        <v>33</v>
      </c>
      <c r="C20" s="33">
        <v>1</v>
      </c>
      <c r="D20" s="34">
        <v>1</v>
      </c>
      <c r="E20" s="87">
        <v>1</v>
      </c>
      <c r="F20" s="35">
        <f t="shared" si="0"/>
        <v>1</v>
      </c>
      <c r="G20" s="40">
        <v>1</v>
      </c>
      <c r="H20" s="41">
        <v>3</v>
      </c>
      <c r="I20" s="41">
        <v>2</v>
      </c>
      <c r="J20" s="41">
        <v>3</v>
      </c>
      <c r="K20" s="41"/>
      <c r="L20" s="84">
        <v>1</v>
      </c>
      <c r="M20" s="42">
        <f t="shared" si="1"/>
        <v>2</v>
      </c>
      <c r="N20" s="68"/>
      <c r="O20" s="61"/>
      <c r="P20" s="121"/>
      <c r="Q20" s="80">
        <v>1</v>
      </c>
      <c r="R20" s="72">
        <f t="shared" si="2"/>
        <v>0</v>
      </c>
      <c r="S20" s="63">
        <f t="shared" si="5"/>
        <v>1.5</v>
      </c>
      <c r="T20" s="134" t="str">
        <f t="shared" si="4"/>
        <v>High</v>
      </c>
    </row>
    <row r="21" spans="1:20" x14ac:dyDescent="0.25">
      <c r="A21" s="8">
        <v>18</v>
      </c>
      <c r="B21" s="9" t="s">
        <v>34</v>
      </c>
      <c r="C21" s="22">
        <v>2</v>
      </c>
      <c r="D21" s="21">
        <v>3</v>
      </c>
      <c r="E21" s="88">
        <v>1</v>
      </c>
      <c r="F21" s="32">
        <f t="shared" si="0"/>
        <v>2.5</v>
      </c>
      <c r="G21" s="30">
        <v>2</v>
      </c>
      <c r="H21" s="31">
        <v>3</v>
      </c>
      <c r="I21" s="31">
        <v>1</v>
      </c>
      <c r="J21" s="31">
        <v>2</v>
      </c>
      <c r="K21" s="31"/>
      <c r="L21" s="85">
        <v>1</v>
      </c>
      <c r="M21" s="20">
        <f t="shared" si="1"/>
        <v>1.7777777777777777</v>
      </c>
      <c r="N21" s="69"/>
      <c r="O21" s="62"/>
      <c r="P21" s="122"/>
      <c r="Q21" s="81">
        <v>1</v>
      </c>
      <c r="R21" s="73">
        <f t="shared" si="2"/>
        <v>0</v>
      </c>
      <c r="S21" s="64">
        <f t="shared" si="5"/>
        <v>2.1388888888888888</v>
      </c>
      <c r="T21" s="134" t="str">
        <f t="shared" si="4"/>
        <v>Moderate</v>
      </c>
    </row>
    <row r="22" spans="1:20" x14ac:dyDescent="0.25">
      <c r="A22" s="8">
        <v>19</v>
      </c>
      <c r="B22" s="9" t="s">
        <v>35</v>
      </c>
      <c r="C22" s="33">
        <v>1</v>
      </c>
      <c r="D22" s="34">
        <v>1</v>
      </c>
      <c r="E22" s="87">
        <v>1</v>
      </c>
      <c r="F22" s="35">
        <f t="shared" si="0"/>
        <v>1</v>
      </c>
      <c r="G22" s="40">
        <v>3</v>
      </c>
      <c r="H22" s="41"/>
      <c r="I22" s="41">
        <v>3</v>
      </c>
      <c r="J22" s="41">
        <v>3</v>
      </c>
      <c r="K22" s="41"/>
      <c r="L22" s="84">
        <v>1</v>
      </c>
      <c r="M22" s="42">
        <f t="shared" si="1"/>
        <v>2.25</v>
      </c>
      <c r="N22" s="68"/>
      <c r="O22" s="61"/>
      <c r="P22" s="121"/>
      <c r="Q22" s="80">
        <v>1</v>
      </c>
      <c r="R22" s="72">
        <f t="shared" si="2"/>
        <v>0</v>
      </c>
      <c r="S22" s="63">
        <f t="shared" si="5"/>
        <v>1.625</v>
      </c>
      <c r="T22" s="134" t="str">
        <f t="shared" si="4"/>
        <v>High</v>
      </c>
    </row>
    <row r="23" spans="1:20" x14ac:dyDescent="0.25">
      <c r="A23" s="8">
        <v>20</v>
      </c>
      <c r="B23" s="9" t="s">
        <v>36</v>
      </c>
      <c r="C23" s="22">
        <v>1</v>
      </c>
      <c r="D23" s="21">
        <v>3</v>
      </c>
      <c r="E23" s="88">
        <v>1</v>
      </c>
      <c r="F23" s="32">
        <f t="shared" si="0"/>
        <v>2</v>
      </c>
      <c r="G23" s="30">
        <v>3</v>
      </c>
      <c r="H23" s="31">
        <v>3</v>
      </c>
      <c r="I23" s="31">
        <v>1</v>
      </c>
      <c r="J23" s="31">
        <v>1</v>
      </c>
      <c r="K23" s="31"/>
      <c r="L23" s="85">
        <v>1</v>
      </c>
      <c r="M23" s="20">
        <f t="shared" si="1"/>
        <v>1.7777777777777777</v>
      </c>
      <c r="N23" s="69"/>
      <c r="O23" s="62"/>
      <c r="P23" s="122"/>
      <c r="Q23" s="81">
        <v>1</v>
      </c>
      <c r="R23" s="73">
        <f t="shared" si="2"/>
        <v>0</v>
      </c>
      <c r="S23" s="64">
        <f t="shared" si="5"/>
        <v>1.8888888888888888</v>
      </c>
      <c r="T23" s="134" t="str">
        <f t="shared" si="4"/>
        <v>Moderate</v>
      </c>
    </row>
    <row r="24" spans="1:20" x14ac:dyDescent="0.25">
      <c r="A24" s="8">
        <v>21</v>
      </c>
      <c r="B24" s="9" t="s">
        <v>37</v>
      </c>
      <c r="C24" s="33"/>
      <c r="D24" s="34"/>
      <c r="E24" s="87">
        <v>1</v>
      </c>
      <c r="F24" s="35">
        <f t="shared" si="0"/>
        <v>1</v>
      </c>
      <c r="G24" s="40">
        <v>1</v>
      </c>
      <c r="H24" s="41"/>
      <c r="I24" s="41">
        <v>3</v>
      </c>
      <c r="J24" s="41">
        <v>3</v>
      </c>
      <c r="K24" s="41"/>
      <c r="L24" s="84">
        <v>1</v>
      </c>
      <c r="M24" s="42">
        <f t="shared" si="1"/>
        <v>1.75</v>
      </c>
      <c r="N24" s="68"/>
      <c r="O24" s="61"/>
      <c r="P24" s="121"/>
      <c r="Q24" s="80">
        <v>1</v>
      </c>
      <c r="R24" s="72">
        <f t="shared" si="2"/>
        <v>0</v>
      </c>
      <c r="S24" s="63">
        <f t="shared" si="5"/>
        <v>1.375</v>
      </c>
      <c r="T24" s="134" t="str">
        <f t="shared" si="4"/>
        <v>High</v>
      </c>
    </row>
    <row r="25" spans="1:20" x14ac:dyDescent="0.25">
      <c r="A25" s="8">
        <v>22</v>
      </c>
      <c r="B25" s="9" t="s">
        <v>38</v>
      </c>
      <c r="C25" s="22">
        <v>1</v>
      </c>
      <c r="D25" s="21"/>
      <c r="E25" s="88">
        <v>1</v>
      </c>
      <c r="F25" s="32">
        <f t="shared" si="0"/>
        <v>0.66666666666666663</v>
      </c>
      <c r="G25" s="30">
        <v>3</v>
      </c>
      <c r="H25" s="31"/>
      <c r="I25" s="31">
        <v>3</v>
      </c>
      <c r="J25" s="31">
        <v>3</v>
      </c>
      <c r="K25" s="31"/>
      <c r="L25" s="85">
        <v>1</v>
      </c>
      <c r="M25" s="20">
        <f t="shared" si="1"/>
        <v>2.25</v>
      </c>
      <c r="N25" s="69"/>
      <c r="O25" s="62"/>
      <c r="P25" s="122"/>
      <c r="Q25" s="81">
        <v>1</v>
      </c>
      <c r="R25" s="73">
        <f t="shared" si="2"/>
        <v>0</v>
      </c>
      <c r="S25" s="64">
        <f t="shared" si="5"/>
        <v>1.4583333333333333</v>
      </c>
      <c r="T25" s="134" t="str">
        <f t="shared" si="4"/>
        <v>High</v>
      </c>
    </row>
    <row r="26" spans="1:20" x14ac:dyDescent="0.25">
      <c r="A26" s="8">
        <v>23</v>
      </c>
      <c r="B26" s="9" t="s">
        <v>39</v>
      </c>
      <c r="C26" s="33">
        <v>1</v>
      </c>
      <c r="D26" s="34">
        <v>3</v>
      </c>
      <c r="E26" s="87">
        <v>1</v>
      </c>
      <c r="F26" s="35">
        <f t="shared" si="0"/>
        <v>2</v>
      </c>
      <c r="G26" s="40">
        <v>1</v>
      </c>
      <c r="H26" s="41"/>
      <c r="I26" s="41">
        <v>3</v>
      </c>
      <c r="J26" s="41">
        <v>3</v>
      </c>
      <c r="K26" s="41"/>
      <c r="L26" s="84">
        <v>1</v>
      </c>
      <c r="M26" s="42">
        <f t="shared" si="1"/>
        <v>1.75</v>
      </c>
      <c r="N26" s="68"/>
      <c r="O26" s="61"/>
      <c r="P26" s="121"/>
      <c r="Q26" s="80">
        <v>1</v>
      </c>
      <c r="R26" s="72">
        <f t="shared" si="2"/>
        <v>0</v>
      </c>
      <c r="S26" s="63">
        <f t="shared" si="5"/>
        <v>1.875</v>
      </c>
      <c r="T26" s="134" t="str">
        <f t="shared" si="4"/>
        <v>Moderate</v>
      </c>
    </row>
    <row r="27" spans="1:20" x14ac:dyDescent="0.25">
      <c r="A27" s="8">
        <v>24</v>
      </c>
      <c r="B27" s="9" t="s">
        <v>40</v>
      </c>
      <c r="C27" s="22" t="s">
        <v>124</v>
      </c>
      <c r="D27" s="21" t="s">
        <v>124</v>
      </c>
      <c r="E27" s="88">
        <v>1</v>
      </c>
      <c r="F27" s="32">
        <f t="shared" si="0"/>
        <v>1</v>
      </c>
      <c r="G27" s="30">
        <v>3</v>
      </c>
      <c r="H27" s="31"/>
      <c r="I27" s="31">
        <v>3</v>
      </c>
      <c r="J27" s="31">
        <v>3</v>
      </c>
      <c r="K27" s="31"/>
      <c r="L27" s="85">
        <v>1</v>
      </c>
      <c r="M27" s="20">
        <f t="shared" si="1"/>
        <v>2.25</v>
      </c>
      <c r="N27" s="69"/>
      <c r="O27" s="62"/>
      <c r="P27" s="122"/>
      <c r="Q27" s="81">
        <v>1</v>
      </c>
      <c r="R27" s="73">
        <f t="shared" si="2"/>
        <v>0</v>
      </c>
      <c r="S27" s="64">
        <f t="shared" si="5"/>
        <v>1.625</v>
      </c>
      <c r="T27" s="134" t="str">
        <f t="shared" si="4"/>
        <v>High</v>
      </c>
    </row>
    <row r="28" spans="1:20" x14ac:dyDescent="0.25">
      <c r="A28" s="8">
        <v>25</v>
      </c>
      <c r="B28" s="9" t="s">
        <v>41</v>
      </c>
      <c r="C28" s="33"/>
      <c r="D28" s="34">
        <v>1</v>
      </c>
      <c r="E28" s="87">
        <v>1</v>
      </c>
      <c r="F28" s="35">
        <f t="shared" si="0"/>
        <v>0.66666666666666663</v>
      </c>
      <c r="G28" s="40">
        <v>3</v>
      </c>
      <c r="H28" s="41"/>
      <c r="I28" s="41">
        <v>3</v>
      </c>
      <c r="J28" s="41">
        <v>3</v>
      </c>
      <c r="K28" s="41"/>
      <c r="L28" s="84">
        <v>1</v>
      </c>
      <c r="M28" s="42">
        <f t="shared" si="1"/>
        <v>2.25</v>
      </c>
      <c r="N28" s="68"/>
      <c r="O28" s="61"/>
      <c r="P28" s="121"/>
      <c r="Q28" s="80">
        <v>1</v>
      </c>
      <c r="R28" s="72">
        <f t="shared" si="2"/>
        <v>0</v>
      </c>
      <c r="S28" s="63">
        <f t="shared" si="5"/>
        <v>1.4583333333333333</v>
      </c>
      <c r="T28" s="134" t="str">
        <f t="shared" si="4"/>
        <v>High</v>
      </c>
    </row>
    <row r="29" spans="1:20" x14ac:dyDescent="0.25">
      <c r="A29" s="8">
        <v>26</v>
      </c>
      <c r="B29" s="9" t="s">
        <v>42</v>
      </c>
      <c r="C29" s="22">
        <v>1</v>
      </c>
      <c r="D29" s="21"/>
      <c r="E29" s="88">
        <v>1</v>
      </c>
      <c r="F29" s="32">
        <f t="shared" si="0"/>
        <v>0.66666666666666663</v>
      </c>
      <c r="G29" s="30">
        <v>2</v>
      </c>
      <c r="H29" s="31"/>
      <c r="I29" s="31">
        <v>3</v>
      </c>
      <c r="J29" s="31">
        <v>3</v>
      </c>
      <c r="K29" s="31"/>
      <c r="L29" s="85">
        <v>1</v>
      </c>
      <c r="M29" s="20">
        <f t="shared" si="1"/>
        <v>2</v>
      </c>
      <c r="N29" s="69"/>
      <c r="O29" s="62"/>
      <c r="P29" s="122"/>
      <c r="Q29" s="81">
        <v>1</v>
      </c>
      <c r="R29" s="73">
        <f t="shared" si="2"/>
        <v>0</v>
      </c>
      <c r="S29" s="64">
        <f t="shared" si="5"/>
        <v>1.3333333333333333</v>
      </c>
      <c r="T29" s="134" t="str">
        <f t="shared" si="4"/>
        <v>High</v>
      </c>
    </row>
    <row r="30" spans="1:20" x14ac:dyDescent="0.25">
      <c r="A30" s="8">
        <v>27</v>
      </c>
      <c r="B30" s="9" t="s">
        <v>43</v>
      </c>
      <c r="C30" s="33"/>
      <c r="D30" s="34"/>
      <c r="E30" s="87">
        <v>1</v>
      </c>
      <c r="F30" s="35">
        <f t="shared" si="0"/>
        <v>1</v>
      </c>
      <c r="G30" s="40">
        <v>2</v>
      </c>
      <c r="H30" s="41"/>
      <c r="I30" s="41">
        <v>3</v>
      </c>
      <c r="J30" s="41">
        <v>3</v>
      </c>
      <c r="K30" s="41"/>
      <c r="L30" s="84">
        <v>1</v>
      </c>
      <c r="M30" s="42">
        <f t="shared" si="1"/>
        <v>2</v>
      </c>
      <c r="N30" s="68"/>
      <c r="O30" s="61"/>
      <c r="P30" s="121"/>
      <c r="Q30" s="80">
        <v>1</v>
      </c>
      <c r="R30" s="72">
        <f t="shared" si="2"/>
        <v>0</v>
      </c>
      <c r="S30" s="63">
        <f t="shared" si="5"/>
        <v>1.5</v>
      </c>
      <c r="T30" s="134" t="str">
        <f t="shared" si="4"/>
        <v>High</v>
      </c>
    </row>
    <row r="31" spans="1:20" x14ac:dyDescent="0.25">
      <c r="A31" s="8">
        <v>28</v>
      </c>
      <c r="B31" s="9" t="s">
        <v>44</v>
      </c>
      <c r="C31" s="22"/>
      <c r="D31" s="21"/>
      <c r="E31" s="88">
        <v>1</v>
      </c>
      <c r="F31" s="32">
        <f t="shared" si="0"/>
        <v>1</v>
      </c>
      <c r="G31" s="30">
        <v>2</v>
      </c>
      <c r="H31" s="31"/>
      <c r="I31" s="31">
        <v>3</v>
      </c>
      <c r="J31" s="31">
        <v>3</v>
      </c>
      <c r="K31" s="31"/>
      <c r="L31" s="85">
        <v>1</v>
      </c>
      <c r="M31" s="20">
        <f t="shared" si="1"/>
        <v>2</v>
      </c>
      <c r="N31" s="69"/>
      <c r="O31" s="62"/>
      <c r="P31" s="122"/>
      <c r="Q31" s="81">
        <v>1</v>
      </c>
      <c r="R31" s="73">
        <f t="shared" si="2"/>
        <v>0</v>
      </c>
      <c r="S31" s="64">
        <f t="shared" si="5"/>
        <v>1.5</v>
      </c>
      <c r="T31" s="134" t="str">
        <f t="shared" si="4"/>
        <v>High</v>
      </c>
    </row>
    <row r="32" spans="1:20" x14ac:dyDescent="0.25">
      <c r="A32" s="8">
        <v>29</v>
      </c>
      <c r="B32" s="9" t="s">
        <v>45</v>
      </c>
      <c r="C32" s="33"/>
      <c r="D32" s="34"/>
      <c r="E32" s="87">
        <v>1</v>
      </c>
      <c r="F32" s="35">
        <f t="shared" si="0"/>
        <v>1</v>
      </c>
      <c r="G32" s="40">
        <v>1</v>
      </c>
      <c r="H32" s="41"/>
      <c r="I32" s="41">
        <v>3</v>
      </c>
      <c r="J32" s="41">
        <v>3</v>
      </c>
      <c r="K32" s="41"/>
      <c r="L32" s="84">
        <v>1</v>
      </c>
      <c r="M32" s="42">
        <f t="shared" si="1"/>
        <v>1.75</v>
      </c>
      <c r="N32" s="68"/>
      <c r="O32" s="61"/>
      <c r="P32" s="121"/>
      <c r="Q32" s="80">
        <v>1</v>
      </c>
      <c r="R32" s="72">
        <f t="shared" si="2"/>
        <v>0</v>
      </c>
      <c r="S32" s="63">
        <f t="shared" si="5"/>
        <v>1.375</v>
      </c>
      <c r="T32" s="134" t="str">
        <f t="shared" si="4"/>
        <v>High</v>
      </c>
    </row>
    <row r="33" spans="1:20" x14ac:dyDescent="0.25">
      <c r="A33" s="8">
        <v>30</v>
      </c>
      <c r="B33" s="9" t="s">
        <v>46</v>
      </c>
      <c r="C33" s="22"/>
      <c r="D33" s="21"/>
      <c r="E33" s="88">
        <v>1</v>
      </c>
      <c r="F33" s="32">
        <f t="shared" si="0"/>
        <v>1</v>
      </c>
      <c r="G33" s="30">
        <v>2</v>
      </c>
      <c r="H33" s="31"/>
      <c r="I33" s="31">
        <v>3</v>
      </c>
      <c r="J33" s="31">
        <v>3</v>
      </c>
      <c r="K33" s="31"/>
      <c r="L33" s="85">
        <v>1</v>
      </c>
      <c r="M33" s="20">
        <f t="shared" si="1"/>
        <v>2</v>
      </c>
      <c r="N33" s="69"/>
      <c r="O33" s="62"/>
      <c r="P33" s="122"/>
      <c r="Q33" s="81">
        <v>1</v>
      </c>
      <c r="R33" s="73">
        <f t="shared" si="2"/>
        <v>0</v>
      </c>
      <c r="S33" s="64">
        <f t="shared" si="5"/>
        <v>1.5</v>
      </c>
      <c r="T33" s="134" t="str">
        <f t="shared" si="4"/>
        <v>High</v>
      </c>
    </row>
    <row r="34" spans="1:20" x14ac:dyDescent="0.25">
      <c r="A34" s="8">
        <v>31</v>
      </c>
      <c r="B34" s="9" t="s">
        <v>47</v>
      </c>
      <c r="C34" s="33">
        <v>2</v>
      </c>
      <c r="D34" s="34">
        <v>2</v>
      </c>
      <c r="E34" s="87">
        <v>1</v>
      </c>
      <c r="F34" s="35">
        <f t="shared" si="0"/>
        <v>2</v>
      </c>
      <c r="G34" s="40">
        <v>2</v>
      </c>
      <c r="H34" s="41"/>
      <c r="I34" s="41">
        <v>2</v>
      </c>
      <c r="J34" s="41">
        <v>1</v>
      </c>
      <c r="K34" s="41"/>
      <c r="L34" s="84">
        <v>1</v>
      </c>
      <c r="M34" s="42">
        <f t="shared" si="1"/>
        <v>1.25</v>
      </c>
      <c r="N34" s="68"/>
      <c r="O34" s="61"/>
      <c r="P34" s="121"/>
      <c r="Q34" s="80">
        <v>1</v>
      </c>
      <c r="R34" s="72">
        <f t="shared" si="2"/>
        <v>0</v>
      </c>
      <c r="S34" s="63">
        <f t="shared" si="5"/>
        <v>1.625</v>
      </c>
      <c r="T34" s="134" t="str">
        <f t="shared" si="4"/>
        <v>High</v>
      </c>
    </row>
    <row r="35" spans="1:20" x14ac:dyDescent="0.25">
      <c r="A35" s="8">
        <v>32</v>
      </c>
      <c r="B35" s="11" t="s">
        <v>48</v>
      </c>
      <c r="C35" s="23">
        <v>2</v>
      </c>
      <c r="D35" s="21">
        <v>3</v>
      </c>
      <c r="E35" s="88">
        <v>1</v>
      </c>
      <c r="F35" s="32">
        <f t="shared" si="0"/>
        <v>2.5</v>
      </c>
      <c r="G35" s="30">
        <v>3</v>
      </c>
      <c r="H35" s="31"/>
      <c r="I35" s="31">
        <v>3</v>
      </c>
      <c r="J35" s="31">
        <v>3</v>
      </c>
      <c r="K35" s="31"/>
      <c r="L35" s="85">
        <v>1</v>
      </c>
      <c r="M35" s="20">
        <f t="shared" si="1"/>
        <v>2.25</v>
      </c>
      <c r="N35" s="69"/>
      <c r="O35" s="62"/>
      <c r="P35" s="122"/>
      <c r="Q35" s="81">
        <v>1</v>
      </c>
      <c r="R35" s="73">
        <f t="shared" si="2"/>
        <v>0</v>
      </c>
      <c r="S35" s="64">
        <f t="shared" si="5"/>
        <v>2.375</v>
      </c>
      <c r="T35" s="134" t="str">
        <f t="shared" si="4"/>
        <v>Moderate</v>
      </c>
    </row>
    <row r="36" spans="1:20" x14ac:dyDescent="0.25">
      <c r="A36" s="8">
        <v>33</v>
      </c>
      <c r="B36" s="11" t="s">
        <v>49</v>
      </c>
      <c r="C36" s="36">
        <v>2</v>
      </c>
      <c r="D36" s="34"/>
      <c r="E36" s="87">
        <v>1</v>
      </c>
      <c r="F36" s="35">
        <f t="shared" si="0"/>
        <v>1.3333333333333333</v>
      </c>
      <c r="G36" s="40">
        <v>3</v>
      </c>
      <c r="H36" s="41"/>
      <c r="I36" s="41">
        <v>3</v>
      </c>
      <c r="J36" s="41">
        <v>3</v>
      </c>
      <c r="K36" s="41"/>
      <c r="L36" s="84">
        <v>1</v>
      </c>
      <c r="M36" s="42">
        <f t="shared" si="1"/>
        <v>2.25</v>
      </c>
      <c r="N36" s="68"/>
      <c r="O36" s="61"/>
      <c r="P36" s="121"/>
      <c r="Q36" s="80">
        <v>1</v>
      </c>
      <c r="R36" s="72">
        <f t="shared" si="2"/>
        <v>0</v>
      </c>
      <c r="S36" s="63">
        <f t="shared" si="5"/>
        <v>1.7916666666666665</v>
      </c>
      <c r="T36" s="134" t="str">
        <f t="shared" si="4"/>
        <v>Moderate</v>
      </c>
    </row>
    <row r="37" spans="1:20" x14ac:dyDescent="0.25">
      <c r="A37" s="8">
        <v>34</v>
      </c>
      <c r="B37" s="11" t="s">
        <v>50</v>
      </c>
      <c r="C37" s="23" t="s">
        <v>124</v>
      </c>
      <c r="D37" s="21" t="s">
        <v>124</v>
      </c>
      <c r="E37" s="88">
        <v>1</v>
      </c>
      <c r="F37" s="32">
        <f t="shared" si="0"/>
        <v>1</v>
      </c>
      <c r="G37" s="30">
        <v>2</v>
      </c>
      <c r="H37" s="31"/>
      <c r="I37" s="31">
        <v>3</v>
      </c>
      <c r="J37" s="31">
        <v>3</v>
      </c>
      <c r="K37" s="31"/>
      <c r="L37" s="85">
        <v>1</v>
      </c>
      <c r="M37" s="20">
        <f t="shared" si="1"/>
        <v>2</v>
      </c>
      <c r="N37" s="69"/>
      <c r="O37" s="62"/>
      <c r="P37" s="122"/>
      <c r="Q37" s="81">
        <v>1</v>
      </c>
      <c r="R37" s="73">
        <f t="shared" si="2"/>
        <v>0</v>
      </c>
      <c r="S37" s="64">
        <f t="shared" si="5"/>
        <v>1.5</v>
      </c>
      <c r="T37" s="134" t="str">
        <f t="shared" si="4"/>
        <v>High</v>
      </c>
    </row>
    <row r="38" spans="1:20" x14ac:dyDescent="0.25">
      <c r="A38" s="8">
        <v>35</v>
      </c>
      <c r="B38" s="11" t="s">
        <v>51</v>
      </c>
      <c r="C38" s="33">
        <v>2</v>
      </c>
      <c r="D38" s="34">
        <v>2</v>
      </c>
      <c r="E38" s="87">
        <v>1</v>
      </c>
      <c r="F38" s="35">
        <f t="shared" si="0"/>
        <v>2</v>
      </c>
      <c r="G38" s="40">
        <v>3</v>
      </c>
      <c r="H38" s="41"/>
      <c r="I38" s="41">
        <v>3</v>
      </c>
      <c r="J38" s="41">
        <v>3</v>
      </c>
      <c r="K38" s="41"/>
      <c r="L38" s="84">
        <v>1</v>
      </c>
      <c r="M38" s="42">
        <f t="shared" si="1"/>
        <v>2.25</v>
      </c>
      <c r="N38" s="68"/>
      <c r="O38" s="61"/>
      <c r="P38" s="121"/>
      <c r="Q38" s="80">
        <v>1</v>
      </c>
      <c r="R38" s="72">
        <f t="shared" si="2"/>
        <v>0</v>
      </c>
      <c r="S38" s="63">
        <f t="shared" si="5"/>
        <v>2.125</v>
      </c>
      <c r="T38" s="134" t="str">
        <f t="shared" si="4"/>
        <v>Moderate</v>
      </c>
    </row>
    <row r="39" spans="1:20" x14ac:dyDescent="0.25">
      <c r="A39" s="8">
        <v>36</v>
      </c>
      <c r="B39" s="9" t="s">
        <v>52</v>
      </c>
      <c r="C39" s="22">
        <v>2</v>
      </c>
      <c r="D39" s="21">
        <v>2</v>
      </c>
      <c r="E39" s="88">
        <v>1</v>
      </c>
      <c r="F39" s="32">
        <f t="shared" si="0"/>
        <v>2</v>
      </c>
      <c r="G39" s="30">
        <v>3</v>
      </c>
      <c r="H39" s="31"/>
      <c r="I39" s="31">
        <v>3</v>
      </c>
      <c r="J39" s="31">
        <v>3</v>
      </c>
      <c r="K39" s="31"/>
      <c r="L39" s="85">
        <v>1</v>
      </c>
      <c r="M39" s="20">
        <f t="shared" si="1"/>
        <v>2.25</v>
      </c>
      <c r="N39" s="69"/>
      <c r="O39" s="62"/>
      <c r="P39" s="122"/>
      <c r="Q39" s="81">
        <v>1</v>
      </c>
      <c r="R39" s="73">
        <f t="shared" si="2"/>
        <v>0</v>
      </c>
      <c r="S39" s="64">
        <f t="shared" si="5"/>
        <v>2.125</v>
      </c>
      <c r="T39" s="134" t="str">
        <f t="shared" si="4"/>
        <v>Moderate</v>
      </c>
    </row>
    <row r="40" spans="1:20" x14ac:dyDescent="0.25">
      <c r="A40" s="8">
        <v>37</v>
      </c>
      <c r="B40" s="9" t="s">
        <v>53</v>
      </c>
      <c r="C40" s="33">
        <v>3</v>
      </c>
      <c r="D40" s="34"/>
      <c r="E40" s="87">
        <v>1</v>
      </c>
      <c r="F40" s="35">
        <f t="shared" si="0"/>
        <v>2</v>
      </c>
      <c r="G40" s="40">
        <v>3</v>
      </c>
      <c r="H40" s="41"/>
      <c r="I40" s="41">
        <v>3</v>
      </c>
      <c r="J40" s="41">
        <v>3</v>
      </c>
      <c r="K40" s="41"/>
      <c r="L40" s="84">
        <v>1</v>
      </c>
      <c r="M40" s="42">
        <f t="shared" si="1"/>
        <v>2.25</v>
      </c>
      <c r="N40" s="68"/>
      <c r="O40" s="61"/>
      <c r="P40" s="121"/>
      <c r="Q40" s="80">
        <v>1</v>
      </c>
      <c r="R40" s="72">
        <f t="shared" si="2"/>
        <v>0</v>
      </c>
      <c r="S40" s="63">
        <f t="shared" si="5"/>
        <v>2.125</v>
      </c>
      <c r="T40" s="134" t="str">
        <f t="shared" si="4"/>
        <v>Moderate</v>
      </c>
    </row>
    <row r="41" spans="1:20" x14ac:dyDescent="0.25">
      <c r="A41" s="8">
        <v>38</v>
      </c>
      <c r="B41" s="9" t="s">
        <v>54</v>
      </c>
      <c r="C41" s="22">
        <v>3</v>
      </c>
      <c r="D41" s="21">
        <v>2</v>
      </c>
      <c r="E41" s="88">
        <v>1</v>
      </c>
      <c r="F41" s="32">
        <f t="shared" si="0"/>
        <v>2.5</v>
      </c>
      <c r="G41" s="30">
        <v>1</v>
      </c>
      <c r="H41" s="31"/>
      <c r="I41" s="31">
        <v>3</v>
      </c>
      <c r="J41" s="31">
        <v>3</v>
      </c>
      <c r="K41" s="31"/>
      <c r="L41" s="85">
        <v>1</v>
      </c>
      <c r="M41" s="20">
        <f t="shared" si="1"/>
        <v>1.75</v>
      </c>
      <c r="N41" s="69"/>
      <c r="O41" s="62"/>
      <c r="P41" s="122"/>
      <c r="Q41" s="81">
        <v>1</v>
      </c>
      <c r="R41" s="73">
        <f t="shared" si="2"/>
        <v>0</v>
      </c>
      <c r="S41" s="64">
        <f t="shared" si="5"/>
        <v>2.125</v>
      </c>
      <c r="T41" s="134" t="str">
        <f t="shared" si="4"/>
        <v>Moderate</v>
      </c>
    </row>
    <row r="42" spans="1:20" x14ac:dyDescent="0.25">
      <c r="A42" s="8">
        <v>39</v>
      </c>
      <c r="B42" s="9" t="s">
        <v>55</v>
      </c>
      <c r="C42" s="33">
        <v>2</v>
      </c>
      <c r="D42" s="34"/>
      <c r="E42" s="87">
        <v>1</v>
      </c>
      <c r="F42" s="35">
        <f t="shared" si="0"/>
        <v>1.3333333333333333</v>
      </c>
      <c r="G42" s="40">
        <v>3</v>
      </c>
      <c r="H42" s="41"/>
      <c r="I42" s="41">
        <v>3</v>
      </c>
      <c r="J42" s="41">
        <v>3</v>
      </c>
      <c r="K42" s="41"/>
      <c r="L42" s="84">
        <v>1</v>
      </c>
      <c r="M42" s="42">
        <f t="shared" si="1"/>
        <v>2.25</v>
      </c>
      <c r="N42" s="68"/>
      <c r="O42" s="61"/>
      <c r="P42" s="121"/>
      <c r="Q42" s="80">
        <v>1</v>
      </c>
      <c r="R42" s="72">
        <f t="shared" si="2"/>
        <v>0</v>
      </c>
      <c r="S42" s="63">
        <f t="shared" si="5"/>
        <v>1.7916666666666665</v>
      </c>
      <c r="T42" s="134" t="str">
        <f t="shared" si="4"/>
        <v>Moderate</v>
      </c>
    </row>
    <row r="43" spans="1:20" x14ac:dyDescent="0.25">
      <c r="A43" s="8">
        <v>40</v>
      </c>
      <c r="B43" s="9" t="s">
        <v>56</v>
      </c>
      <c r="C43" s="22">
        <v>3</v>
      </c>
      <c r="D43" s="21">
        <v>1</v>
      </c>
      <c r="E43" s="88">
        <v>1</v>
      </c>
      <c r="F43" s="32">
        <f t="shared" si="0"/>
        <v>2</v>
      </c>
      <c r="G43" s="30">
        <v>3</v>
      </c>
      <c r="H43" s="31"/>
      <c r="I43" s="31">
        <v>3</v>
      </c>
      <c r="J43" s="31">
        <v>3</v>
      </c>
      <c r="K43" s="31"/>
      <c r="L43" s="85">
        <v>1</v>
      </c>
      <c r="M43" s="20">
        <f t="shared" si="1"/>
        <v>2.25</v>
      </c>
      <c r="N43" s="69"/>
      <c r="O43" s="62"/>
      <c r="P43" s="122"/>
      <c r="Q43" s="81">
        <v>1</v>
      </c>
      <c r="R43" s="73">
        <f t="shared" si="2"/>
        <v>0</v>
      </c>
      <c r="S43" s="64">
        <f t="shared" si="5"/>
        <v>2.125</v>
      </c>
      <c r="T43" s="134" t="str">
        <f t="shared" si="4"/>
        <v>Moderate</v>
      </c>
    </row>
    <row r="44" spans="1:20" x14ac:dyDescent="0.25">
      <c r="A44" s="8">
        <v>41</v>
      </c>
      <c r="B44" s="9" t="s">
        <v>57</v>
      </c>
      <c r="C44" s="33">
        <v>3</v>
      </c>
      <c r="D44" s="34"/>
      <c r="E44" s="87">
        <v>1</v>
      </c>
      <c r="F44" s="35">
        <f t="shared" si="0"/>
        <v>2</v>
      </c>
      <c r="G44" s="40">
        <v>3</v>
      </c>
      <c r="H44" s="41"/>
      <c r="I44" s="41">
        <v>3</v>
      </c>
      <c r="J44" s="41">
        <v>3</v>
      </c>
      <c r="K44" s="41"/>
      <c r="L44" s="84">
        <v>1</v>
      </c>
      <c r="M44" s="42">
        <f t="shared" si="1"/>
        <v>2.25</v>
      </c>
      <c r="N44" s="68"/>
      <c r="O44" s="61"/>
      <c r="P44" s="121"/>
      <c r="Q44" s="80">
        <v>1</v>
      </c>
      <c r="R44" s="72">
        <f t="shared" si="2"/>
        <v>0</v>
      </c>
      <c r="S44" s="63">
        <f t="shared" si="5"/>
        <v>2.125</v>
      </c>
      <c r="T44" s="134" t="str">
        <f t="shared" si="4"/>
        <v>Moderate</v>
      </c>
    </row>
    <row r="45" spans="1:20" x14ac:dyDescent="0.25">
      <c r="A45" s="8">
        <v>42</v>
      </c>
      <c r="B45" s="9" t="s">
        <v>58</v>
      </c>
      <c r="C45" s="22">
        <v>1</v>
      </c>
      <c r="D45" s="21">
        <v>2</v>
      </c>
      <c r="E45" s="88">
        <v>1</v>
      </c>
      <c r="F45" s="32">
        <f t="shared" si="0"/>
        <v>1.5</v>
      </c>
      <c r="G45" s="30">
        <v>3</v>
      </c>
      <c r="H45" s="31"/>
      <c r="I45" s="31">
        <v>3</v>
      </c>
      <c r="J45" s="31">
        <v>3</v>
      </c>
      <c r="K45" s="31"/>
      <c r="L45" s="85">
        <v>1</v>
      </c>
      <c r="M45" s="20">
        <f t="shared" si="1"/>
        <v>2.25</v>
      </c>
      <c r="N45" s="69"/>
      <c r="O45" s="62"/>
      <c r="P45" s="122"/>
      <c r="Q45" s="81">
        <v>1</v>
      </c>
      <c r="R45" s="73">
        <f t="shared" si="2"/>
        <v>0</v>
      </c>
      <c r="S45" s="64">
        <f t="shared" si="5"/>
        <v>1.875</v>
      </c>
      <c r="T45" s="134" t="str">
        <f t="shared" si="4"/>
        <v>Moderate</v>
      </c>
    </row>
    <row r="46" spans="1:20" x14ac:dyDescent="0.25">
      <c r="A46" s="8">
        <v>43</v>
      </c>
      <c r="B46" s="9" t="s">
        <v>59</v>
      </c>
      <c r="C46" s="33"/>
      <c r="D46" s="34">
        <v>2</v>
      </c>
      <c r="E46" s="87">
        <v>1</v>
      </c>
      <c r="F46" s="35">
        <f t="shared" si="0"/>
        <v>1.3333333333333333</v>
      </c>
      <c r="G46" s="40">
        <v>1</v>
      </c>
      <c r="H46" s="41"/>
      <c r="I46" s="41">
        <v>3</v>
      </c>
      <c r="J46" s="41">
        <v>3</v>
      </c>
      <c r="K46" s="41"/>
      <c r="L46" s="84">
        <v>1</v>
      </c>
      <c r="M46" s="42">
        <f t="shared" si="1"/>
        <v>1.75</v>
      </c>
      <c r="N46" s="68"/>
      <c r="O46" s="61"/>
      <c r="P46" s="121"/>
      <c r="Q46" s="80">
        <v>1</v>
      </c>
      <c r="R46" s="72">
        <f t="shared" si="2"/>
        <v>0</v>
      </c>
      <c r="S46" s="63">
        <f t="shared" si="5"/>
        <v>1.5416666666666665</v>
      </c>
      <c r="T46" s="134" t="str">
        <f t="shared" si="4"/>
        <v>High</v>
      </c>
    </row>
    <row r="47" spans="1:20" x14ac:dyDescent="0.25">
      <c r="A47" s="8">
        <v>44</v>
      </c>
      <c r="B47" s="9" t="s">
        <v>60</v>
      </c>
      <c r="C47" s="22">
        <v>2</v>
      </c>
      <c r="D47" s="21">
        <v>1</v>
      </c>
      <c r="E47" s="88">
        <v>1</v>
      </c>
      <c r="F47" s="32">
        <f t="shared" si="0"/>
        <v>1.5</v>
      </c>
      <c r="G47" s="30">
        <v>2</v>
      </c>
      <c r="H47" s="31"/>
      <c r="I47" s="31">
        <v>3</v>
      </c>
      <c r="J47" s="31">
        <v>3</v>
      </c>
      <c r="K47" s="31"/>
      <c r="L47" s="85">
        <v>1</v>
      </c>
      <c r="M47" s="20">
        <f t="shared" si="1"/>
        <v>2</v>
      </c>
      <c r="N47" s="69"/>
      <c r="O47" s="62"/>
      <c r="P47" s="122"/>
      <c r="Q47" s="81">
        <v>1</v>
      </c>
      <c r="R47" s="73">
        <f t="shared" si="2"/>
        <v>0</v>
      </c>
      <c r="S47" s="64">
        <f t="shared" si="5"/>
        <v>1.75</v>
      </c>
      <c r="T47" s="134" t="str">
        <f t="shared" si="4"/>
        <v>Moderate</v>
      </c>
    </row>
    <row r="48" spans="1:20" x14ac:dyDescent="0.25">
      <c r="A48" s="8">
        <v>45</v>
      </c>
      <c r="B48" s="9" t="s">
        <v>61</v>
      </c>
      <c r="C48" s="33"/>
      <c r="D48" s="34"/>
      <c r="E48" s="87">
        <v>1</v>
      </c>
      <c r="F48" s="35">
        <f t="shared" si="0"/>
        <v>1</v>
      </c>
      <c r="G48" s="40">
        <v>2</v>
      </c>
      <c r="H48" s="41"/>
      <c r="I48" s="41">
        <v>3</v>
      </c>
      <c r="J48" s="41">
        <v>3</v>
      </c>
      <c r="K48" s="41"/>
      <c r="L48" s="84">
        <v>1</v>
      </c>
      <c r="M48" s="42">
        <f t="shared" si="1"/>
        <v>2</v>
      </c>
      <c r="N48" s="68"/>
      <c r="O48" s="61"/>
      <c r="P48" s="121"/>
      <c r="Q48" s="80">
        <v>1</v>
      </c>
      <c r="R48" s="72">
        <f t="shared" si="2"/>
        <v>0</v>
      </c>
      <c r="S48" s="63">
        <f t="shared" si="5"/>
        <v>1.5</v>
      </c>
      <c r="T48" s="134" t="str">
        <f t="shared" si="4"/>
        <v>High</v>
      </c>
    </row>
    <row r="49" spans="1:20" x14ac:dyDescent="0.25">
      <c r="A49" s="8">
        <v>46</v>
      </c>
      <c r="B49" s="9" t="s">
        <v>62</v>
      </c>
      <c r="C49" s="22">
        <v>3</v>
      </c>
      <c r="D49" s="21">
        <v>2</v>
      </c>
      <c r="E49" s="88">
        <v>1</v>
      </c>
      <c r="F49" s="32">
        <f t="shared" si="0"/>
        <v>2.5</v>
      </c>
      <c r="G49" s="30">
        <v>3</v>
      </c>
      <c r="H49" s="31"/>
      <c r="I49" s="31">
        <v>3</v>
      </c>
      <c r="J49" s="31">
        <v>3</v>
      </c>
      <c r="K49" s="31"/>
      <c r="L49" s="85">
        <v>1</v>
      </c>
      <c r="M49" s="20">
        <f t="shared" si="1"/>
        <v>2.25</v>
      </c>
      <c r="N49" s="69"/>
      <c r="O49" s="62"/>
      <c r="P49" s="122"/>
      <c r="Q49" s="81">
        <v>1</v>
      </c>
      <c r="R49" s="73">
        <f t="shared" si="2"/>
        <v>0</v>
      </c>
      <c r="S49" s="64">
        <f t="shared" si="5"/>
        <v>2.375</v>
      </c>
      <c r="T49" s="134" t="str">
        <f t="shared" si="4"/>
        <v>Moderate</v>
      </c>
    </row>
    <row r="50" spans="1:20" x14ac:dyDescent="0.25">
      <c r="A50" s="8">
        <v>47</v>
      </c>
      <c r="B50" s="9" t="s">
        <v>63</v>
      </c>
      <c r="C50" s="33">
        <v>3</v>
      </c>
      <c r="D50" s="34"/>
      <c r="E50" s="87">
        <v>1</v>
      </c>
      <c r="F50" s="35">
        <f t="shared" si="0"/>
        <v>2</v>
      </c>
      <c r="G50" s="40">
        <v>1</v>
      </c>
      <c r="H50" s="41"/>
      <c r="I50" s="41">
        <v>3</v>
      </c>
      <c r="J50" s="41">
        <v>3</v>
      </c>
      <c r="K50" s="41"/>
      <c r="L50" s="84">
        <v>1</v>
      </c>
      <c r="M50" s="42">
        <f t="shared" si="1"/>
        <v>1.75</v>
      </c>
      <c r="N50" s="68"/>
      <c r="O50" s="61"/>
      <c r="P50" s="121"/>
      <c r="Q50" s="80">
        <v>1</v>
      </c>
      <c r="R50" s="72">
        <f t="shared" si="2"/>
        <v>0</v>
      </c>
      <c r="S50" s="63">
        <f t="shared" si="5"/>
        <v>1.875</v>
      </c>
      <c r="T50" s="134" t="str">
        <f t="shared" si="4"/>
        <v>Moderate</v>
      </c>
    </row>
    <row r="51" spans="1:20" x14ac:dyDescent="0.25">
      <c r="A51" s="8">
        <v>48</v>
      </c>
      <c r="B51" s="9" t="s">
        <v>64</v>
      </c>
      <c r="C51" s="22">
        <v>3</v>
      </c>
      <c r="D51" s="21">
        <v>3</v>
      </c>
      <c r="E51" s="88">
        <v>1</v>
      </c>
      <c r="F51" s="32">
        <f t="shared" si="0"/>
        <v>3</v>
      </c>
      <c r="G51" s="30">
        <v>3</v>
      </c>
      <c r="H51" s="31"/>
      <c r="I51" s="31">
        <v>1</v>
      </c>
      <c r="J51" s="31">
        <v>1</v>
      </c>
      <c r="K51" s="31"/>
      <c r="L51" s="85">
        <v>1</v>
      </c>
      <c r="M51" s="20">
        <f t="shared" si="1"/>
        <v>1.25</v>
      </c>
      <c r="N51" s="69"/>
      <c r="O51" s="62"/>
      <c r="P51" s="122"/>
      <c r="Q51" s="81">
        <v>1</v>
      </c>
      <c r="R51" s="73">
        <f t="shared" si="2"/>
        <v>0</v>
      </c>
      <c r="S51" s="64">
        <f t="shared" si="5"/>
        <v>2.125</v>
      </c>
      <c r="T51" s="134" t="str">
        <f t="shared" si="4"/>
        <v>Moderate</v>
      </c>
    </row>
    <row r="52" spans="1:20" ht="15.75" thickBot="1" x14ac:dyDescent="0.3">
      <c r="A52" s="12">
        <v>49</v>
      </c>
      <c r="B52" s="13" t="s">
        <v>65</v>
      </c>
      <c r="C52" s="37">
        <v>3</v>
      </c>
      <c r="D52" s="38">
        <v>3</v>
      </c>
      <c r="E52" s="89">
        <v>1</v>
      </c>
      <c r="F52" s="39">
        <f t="shared" si="0"/>
        <v>3</v>
      </c>
      <c r="G52" s="43">
        <v>2</v>
      </c>
      <c r="H52" s="44"/>
      <c r="I52" s="44">
        <v>2</v>
      </c>
      <c r="J52" s="44">
        <v>1</v>
      </c>
      <c r="K52" s="44"/>
      <c r="L52" s="86">
        <v>1</v>
      </c>
      <c r="M52" s="45">
        <f t="shared" si="1"/>
        <v>1.25</v>
      </c>
      <c r="N52" s="70"/>
      <c r="O52" s="71"/>
      <c r="P52" s="123"/>
      <c r="Q52" s="82">
        <v>1</v>
      </c>
      <c r="R52" s="74">
        <f t="shared" si="2"/>
        <v>0</v>
      </c>
      <c r="S52" s="65">
        <f t="shared" si="5"/>
        <v>2.125</v>
      </c>
      <c r="T52" s="135" t="str">
        <f t="shared" si="4"/>
        <v>Moderate</v>
      </c>
    </row>
    <row r="53" spans="1:20" ht="15.75" thickBot="1" x14ac:dyDescent="0.3">
      <c r="B53" s="15"/>
      <c r="C53" s="24"/>
      <c r="D53" s="25"/>
      <c r="E53" s="25"/>
      <c r="F53" s="16"/>
      <c r="O53" s="168" t="s">
        <v>136</v>
      </c>
      <c r="P53" s="169"/>
      <c r="Q53" s="170"/>
      <c r="R53" s="171"/>
      <c r="S53" s="94" t="s">
        <v>164</v>
      </c>
    </row>
    <row r="54" spans="1:20" ht="14.45" customHeight="1" x14ac:dyDescent="0.25">
      <c r="B54" s="15"/>
      <c r="C54" s="24"/>
      <c r="D54" s="25"/>
      <c r="E54" s="25"/>
      <c r="F54" s="16"/>
      <c r="O54" s="172" t="s">
        <v>131</v>
      </c>
      <c r="P54" s="173"/>
      <c r="Q54" s="173"/>
      <c r="R54" s="173"/>
      <c r="S54" s="174"/>
    </row>
    <row r="55" spans="1:20" x14ac:dyDescent="0.25">
      <c r="B55" s="15"/>
      <c r="C55" s="24"/>
      <c r="D55" s="25"/>
      <c r="E55" s="25"/>
      <c r="F55" s="16"/>
      <c r="O55" s="175"/>
      <c r="P55" s="176"/>
      <c r="Q55" s="176"/>
      <c r="R55" s="176"/>
      <c r="S55" s="177"/>
    </row>
    <row r="56" spans="1:20" x14ac:dyDescent="0.25">
      <c r="B56" s="15"/>
      <c r="C56" s="24"/>
      <c r="O56" s="175"/>
      <c r="P56" s="176"/>
      <c r="Q56" s="176"/>
      <c r="R56" s="176"/>
      <c r="S56" s="177"/>
    </row>
    <row r="57" spans="1:20" ht="15.75" thickBot="1" x14ac:dyDescent="0.3">
      <c r="B57" s="15"/>
      <c r="C57" s="24"/>
      <c r="O57" s="178"/>
      <c r="P57" s="179"/>
      <c r="Q57" s="179"/>
      <c r="R57" s="179"/>
      <c r="S57" s="180"/>
    </row>
    <row r="58" spans="1:20" x14ac:dyDescent="0.25">
      <c r="B58" s="15"/>
      <c r="C58" s="24"/>
      <c r="O58" s="93"/>
      <c r="P58" s="93"/>
      <c r="Q58" s="93"/>
      <c r="R58" s="93"/>
    </row>
    <row r="59" spans="1:20" x14ac:dyDescent="0.25">
      <c r="B59" s="15"/>
      <c r="C59" s="24"/>
      <c r="O59" s="93"/>
      <c r="P59" s="93"/>
      <c r="Q59" s="93"/>
      <c r="R59" s="93"/>
    </row>
    <row r="60" spans="1:20" x14ac:dyDescent="0.25">
      <c r="B60" s="15"/>
      <c r="C60" s="24"/>
      <c r="O60" s="93"/>
      <c r="P60" s="93"/>
      <c r="Q60" s="93"/>
      <c r="R60" s="93"/>
    </row>
    <row r="61" spans="1:20" x14ac:dyDescent="0.25">
      <c r="B61" s="15"/>
      <c r="C61" s="24"/>
      <c r="O61" s="93"/>
      <c r="P61" s="93"/>
      <c r="Q61" s="93"/>
      <c r="R61" s="93"/>
    </row>
    <row r="62" spans="1:20" x14ac:dyDescent="0.25">
      <c r="B62" s="15"/>
      <c r="C62" s="24"/>
    </row>
    <row r="63" spans="1:20" x14ac:dyDescent="0.25">
      <c r="B63" s="15"/>
      <c r="C63" s="24"/>
    </row>
    <row r="64" spans="1:20" x14ac:dyDescent="0.25">
      <c r="B64" s="15"/>
      <c r="C64" s="24"/>
    </row>
    <row r="65" spans="2:3" x14ac:dyDescent="0.25">
      <c r="B65" s="15"/>
      <c r="C65" s="24"/>
    </row>
    <row r="66" spans="2:3" x14ac:dyDescent="0.25">
      <c r="B66" s="15"/>
      <c r="C66" s="24"/>
    </row>
    <row r="67" spans="2:3" x14ac:dyDescent="0.25">
      <c r="B67" s="15"/>
      <c r="C67" s="24"/>
    </row>
    <row r="68" spans="2:3" x14ac:dyDescent="0.25">
      <c r="B68" s="15"/>
      <c r="C68" s="24"/>
    </row>
    <row r="69" spans="2:3" x14ac:dyDescent="0.25">
      <c r="B69" s="15"/>
      <c r="C69" s="24"/>
    </row>
    <row r="70" spans="2:3" x14ac:dyDescent="0.25">
      <c r="B70" s="15"/>
      <c r="C70" s="24"/>
    </row>
    <row r="71" spans="2:3" x14ac:dyDescent="0.25">
      <c r="B71" s="15"/>
      <c r="C71" s="24"/>
    </row>
    <row r="72" spans="2:3" x14ac:dyDescent="0.25">
      <c r="B72" s="15"/>
      <c r="C72" s="24"/>
    </row>
    <row r="73" spans="2:3" x14ac:dyDescent="0.25">
      <c r="B73" s="15"/>
      <c r="C73" s="24"/>
    </row>
    <row r="74" spans="2:3" x14ac:dyDescent="0.25">
      <c r="B74" s="15"/>
      <c r="C74" s="24"/>
    </row>
    <row r="75" spans="2:3" x14ac:dyDescent="0.25">
      <c r="B75" s="15"/>
      <c r="C75" s="24"/>
    </row>
    <row r="76" spans="2:3" x14ac:dyDescent="0.25">
      <c r="B76" s="15"/>
      <c r="C76" s="24"/>
    </row>
    <row r="77" spans="2:3" x14ac:dyDescent="0.25">
      <c r="B77" s="15"/>
      <c r="C77" s="24"/>
    </row>
    <row r="78" spans="2:3" x14ac:dyDescent="0.25">
      <c r="B78" s="15"/>
      <c r="C78" s="24"/>
    </row>
    <row r="79" spans="2:3" x14ac:dyDescent="0.25">
      <c r="B79" s="15"/>
      <c r="C79" s="24"/>
    </row>
    <row r="80" spans="2:3" x14ac:dyDescent="0.25">
      <c r="B80" s="15"/>
      <c r="C80" s="24"/>
    </row>
    <row r="81" spans="2:3" x14ac:dyDescent="0.25">
      <c r="B81" s="15"/>
      <c r="C81" s="24"/>
    </row>
    <row r="82" spans="2:3" x14ac:dyDescent="0.25">
      <c r="B82" s="15"/>
      <c r="C82" s="24"/>
    </row>
    <row r="83" spans="2:3" x14ac:dyDescent="0.25">
      <c r="B83" s="15"/>
      <c r="C83" s="24"/>
    </row>
    <row r="84" spans="2:3" x14ac:dyDescent="0.25">
      <c r="B84" s="15"/>
      <c r="C84" s="24"/>
    </row>
    <row r="85" spans="2:3" x14ac:dyDescent="0.25">
      <c r="B85" s="15"/>
      <c r="C85" s="24"/>
    </row>
    <row r="86" spans="2:3" x14ac:dyDescent="0.25">
      <c r="B86" s="15"/>
      <c r="C86" s="24"/>
    </row>
    <row r="87" spans="2:3" x14ac:dyDescent="0.25">
      <c r="B87" s="15"/>
      <c r="C87" s="24"/>
    </row>
    <row r="88" spans="2:3" x14ac:dyDescent="0.25">
      <c r="B88" s="15"/>
      <c r="C88" s="24"/>
    </row>
    <row r="89" spans="2:3" x14ac:dyDescent="0.25">
      <c r="B89" s="15"/>
      <c r="C89" s="24"/>
    </row>
    <row r="90" spans="2:3" x14ac:dyDescent="0.25">
      <c r="B90" s="15"/>
      <c r="C90" s="24"/>
    </row>
    <row r="91" spans="2:3" x14ac:dyDescent="0.25">
      <c r="B91" s="15"/>
      <c r="C91" s="24"/>
    </row>
    <row r="92" spans="2:3" x14ac:dyDescent="0.25">
      <c r="B92" s="15"/>
      <c r="C92" s="24"/>
    </row>
    <row r="93" spans="2:3" x14ac:dyDescent="0.25">
      <c r="B93" s="15"/>
      <c r="C93" s="24"/>
    </row>
    <row r="94" spans="2:3" x14ac:dyDescent="0.25">
      <c r="B94" s="15"/>
      <c r="C94" s="24"/>
    </row>
    <row r="95" spans="2:3" x14ac:dyDescent="0.25">
      <c r="B95" s="15"/>
      <c r="C95" s="24"/>
    </row>
    <row r="96" spans="2:3" x14ac:dyDescent="0.25">
      <c r="B96" s="15"/>
      <c r="C96" s="24"/>
    </row>
    <row r="97" spans="2:3" x14ac:dyDescent="0.25">
      <c r="B97" s="15"/>
      <c r="C97" s="24"/>
    </row>
    <row r="98" spans="2:3" x14ac:dyDescent="0.25">
      <c r="B98" s="15"/>
      <c r="C98" s="24"/>
    </row>
    <row r="99" spans="2:3" x14ac:dyDescent="0.25">
      <c r="B99" s="15"/>
      <c r="C99" s="24"/>
    </row>
    <row r="100" spans="2:3" x14ac:dyDescent="0.25">
      <c r="B100" s="15"/>
      <c r="C100" s="24"/>
    </row>
    <row r="101" spans="2:3" x14ac:dyDescent="0.25">
      <c r="B101" s="15"/>
      <c r="C101" s="24"/>
    </row>
    <row r="102" spans="2:3" x14ac:dyDescent="0.25">
      <c r="B102" s="15"/>
      <c r="C102" s="24"/>
    </row>
    <row r="103" spans="2:3" x14ac:dyDescent="0.25">
      <c r="B103" s="15"/>
      <c r="C103" s="24"/>
    </row>
    <row r="104" spans="2:3" x14ac:dyDescent="0.25">
      <c r="B104" s="15"/>
      <c r="C104" s="24"/>
    </row>
    <row r="105" spans="2:3" x14ac:dyDescent="0.25">
      <c r="B105" s="15"/>
      <c r="C105" s="24"/>
    </row>
    <row r="106" spans="2:3" x14ac:dyDescent="0.25">
      <c r="B106" s="15"/>
      <c r="C106" s="24"/>
    </row>
    <row r="107" spans="2:3" x14ac:dyDescent="0.25">
      <c r="B107" s="15"/>
      <c r="C107" s="24"/>
    </row>
    <row r="108" spans="2:3" x14ac:dyDescent="0.25">
      <c r="B108" s="15"/>
      <c r="C108" s="24"/>
    </row>
    <row r="109" spans="2:3" x14ac:dyDescent="0.25">
      <c r="B109" s="15"/>
      <c r="C109" s="24"/>
    </row>
    <row r="110" spans="2:3" x14ac:dyDescent="0.25">
      <c r="B110" s="15"/>
      <c r="C110" s="24"/>
    </row>
    <row r="111" spans="2:3" x14ac:dyDescent="0.25">
      <c r="B111" s="15"/>
      <c r="C111" s="24"/>
    </row>
    <row r="112" spans="2:3" x14ac:dyDescent="0.25">
      <c r="B112" s="15"/>
      <c r="C112" s="24"/>
    </row>
    <row r="113" spans="2:3" x14ac:dyDescent="0.25">
      <c r="B113" s="15"/>
      <c r="C113" s="24"/>
    </row>
    <row r="114" spans="2:3" x14ac:dyDescent="0.25">
      <c r="B114" s="15"/>
      <c r="C114" s="24"/>
    </row>
    <row r="115" spans="2:3" x14ac:dyDescent="0.25">
      <c r="B115" s="15"/>
      <c r="C115" s="24"/>
    </row>
    <row r="116" spans="2:3" x14ac:dyDescent="0.25">
      <c r="B116" s="15"/>
      <c r="C116" s="24"/>
    </row>
    <row r="117" spans="2:3" x14ac:dyDescent="0.25">
      <c r="B117" s="15"/>
      <c r="C117" s="24"/>
    </row>
    <row r="118" spans="2:3" x14ac:dyDescent="0.25">
      <c r="B118" s="15"/>
      <c r="C118" s="24"/>
    </row>
    <row r="119" spans="2:3" x14ac:dyDescent="0.25">
      <c r="B119" s="15"/>
      <c r="C119" s="24"/>
    </row>
    <row r="120" spans="2:3" x14ac:dyDescent="0.25">
      <c r="B120" s="15"/>
      <c r="C120" s="24"/>
    </row>
    <row r="121" spans="2:3" x14ac:dyDescent="0.25">
      <c r="B121" s="15"/>
      <c r="C121" s="24"/>
    </row>
    <row r="122" spans="2:3" x14ac:dyDescent="0.25">
      <c r="B122" s="15"/>
      <c r="C122" s="24"/>
    </row>
    <row r="123" spans="2:3" x14ac:dyDescent="0.25">
      <c r="B123" s="15"/>
      <c r="C123" s="24"/>
    </row>
    <row r="124" spans="2:3" x14ac:dyDescent="0.25">
      <c r="B124" s="15"/>
      <c r="C124" s="24"/>
    </row>
    <row r="125" spans="2:3" x14ac:dyDescent="0.25">
      <c r="B125" s="15"/>
      <c r="C125" s="24"/>
    </row>
    <row r="126" spans="2:3" x14ac:dyDescent="0.25">
      <c r="B126" s="15"/>
      <c r="C126" s="24"/>
    </row>
    <row r="127" spans="2:3" x14ac:dyDescent="0.25">
      <c r="B127" s="15"/>
      <c r="C127" s="24"/>
    </row>
    <row r="128" spans="2:3" x14ac:dyDescent="0.25">
      <c r="B128" s="15"/>
      <c r="C128" s="24"/>
    </row>
    <row r="129" spans="2:3" x14ac:dyDescent="0.25">
      <c r="B129" s="15"/>
      <c r="C129" s="24"/>
    </row>
    <row r="130" spans="2:3" x14ac:dyDescent="0.25">
      <c r="B130" s="15"/>
      <c r="C130" s="24"/>
    </row>
    <row r="131" spans="2:3" x14ac:dyDescent="0.25">
      <c r="B131" s="15"/>
      <c r="C131" s="24"/>
    </row>
    <row r="132" spans="2:3" x14ac:dyDescent="0.25">
      <c r="B132" s="15"/>
      <c r="C132" s="24"/>
    </row>
  </sheetData>
  <mergeCells count="10">
    <mergeCell ref="A3:B3"/>
    <mergeCell ref="O53:R53"/>
    <mergeCell ref="O54:S57"/>
    <mergeCell ref="W1:X1"/>
    <mergeCell ref="A1:A2"/>
    <mergeCell ref="B1:B2"/>
    <mergeCell ref="C1:F1"/>
    <mergeCell ref="G1:M1"/>
    <mergeCell ref="N1:R1"/>
    <mergeCell ref="S1:S2"/>
  </mergeCells>
  <conditionalFormatting sqref="T5:T52">
    <cfRule type="containsText" dxfId="35" priority="10" stopIfTrue="1" operator="containsText" text="High">
      <formula>NOT(ISERROR(SEARCH("High",T5)))</formula>
    </cfRule>
    <cfRule type="containsText" dxfId="34" priority="11" stopIfTrue="1" operator="containsText" text="Moderate">
      <formula>NOT(ISERROR(SEARCH("Moderate",T5)))</formula>
    </cfRule>
    <cfRule type="containsText" dxfId="33" priority="12" stopIfTrue="1" operator="containsText" text="Low">
      <formula>NOT(ISERROR(SEARCH("Low",T5)))</formula>
    </cfRule>
  </conditionalFormatting>
  <conditionalFormatting sqref="T4:T52">
    <cfRule type="containsText" dxfId="32" priority="7" stopIfTrue="1" operator="containsText" text="High">
      <formula>NOT(ISERROR(SEARCH("High",T4)))</formula>
    </cfRule>
    <cfRule type="containsText" dxfId="31" priority="8" stopIfTrue="1" operator="containsText" text="Moderate">
      <formula>NOT(ISERROR(SEARCH("Moderate",T4)))</formula>
    </cfRule>
    <cfRule type="containsText" dxfId="30" priority="9" stopIfTrue="1" operator="containsText" text="Low">
      <formula>NOT(ISERROR(SEARCH("Low",T4)))</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7DE7-9393-440A-98DF-619E2BAC5D10}">
  <dimension ref="A1:X52"/>
  <sheetViews>
    <sheetView topLeftCell="L1" workbookViewId="0">
      <selection activeCell="W37" sqref="W37"/>
    </sheetView>
  </sheetViews>
  <sheetFormatPr defaultRowHeight="15" x14ac:dyDescent="0.25"/>
  <cols>
    <col min="1" max="1" width="20.85546875" bestFit="1" customWidth="1"/>
    <col min="2" max="2" width="10.7109375" bestFit="1" customWidth="1"/>
    <col min="3" max="3" width="11" customWidth="1"/>
    <col min="4" max="4" width="11" style="1" customWidth="1"/>
    <col min="5" max="6" width="10.7109375" bestFit="1" customWidth="1"/>
    <col min="8" max="8" width="11" bestFit="1" customWidth="1"/>
    <col min="9" max="9" width="10.28515625" bestFit="1" customWidth="1"/>
    <col min="10" max="10" width="13.85546875" bestFit="1" customWidth="1"/>
    <col min="22" max="22" width="11" bestFit="1" customWidth="1"/>
    <col min="23" max="23" width="10.28515625" bestFit="1" customWidth="1"/>
    <col min="24" max="24" width="13.85546875" bestFit="1" customWidth="1"/>
  </cols>
  <sheetData>
    <row r="1" spans="1:24" s="1" customFormat="1" x14ac:dyDescent="0.25">
      <c r="A1" s="157" t="s">
        <v>162</v>
      </c>
      <c r="B1" s="157"/>
      <c r="C1" s="157"/>
      <c r="D1" s="157"/>
      <c r="E1" s="157"/>
      <c r="H1" s="157" t="s">
        <v>167</v>
      </c>
      <c r="I1" s="157"/>
      <c r="J1" s="157"/>
      <c r="V1" s="157" t="s">
        <v>169</v>
      </c>
      <c r="W1" s="157"/>
      <c r="X1" s="157"/>
    </row>
    <row r="2" spans="1:24" s="1" customFormat="1" ht="15" customHeight="1" x14ac:dyDescent="0.25">
      <c r="A2" s="200" t="s">
        <v>99</v>
      </c>
      <c r="B2" s="157" t="s">
        <v>153</v>
      </c>
      <c r="C2" s="157"/>
      <c r="D2" s="157"/>
      <c r="E2" s="199" t="s">
        <v>154</v>
      </c>
      <c r="F2" s="199"/>
      <c r="H2" s="118" t="s">
        <v>138</v>
      </c>
      <c r="I2" s="118" t="s">
        <v>140</v>
      </c>
      <c r="J2" s="118" t="s">
        <v>148</v>
      </c>
      <c r="V2" s="118" t="s">
        <v>138</v>
      </c>
      <c r="W2" s="118" t="s">
        <v>140</v>
      </c>
      <c r="X2" s="118" t="s">
        <v>148</v>
      </c>
    </row>
    <row r="3" spans="1:24" s="1" customFormat="1" ht="15.75" thickBot="1" x14ac:dyDescent="0.3">
      <c r="A3" s="200"/>
      <c r="B3" s="116" t="s">
        <v>166</v>
      </c>
      <c r="C3" s="116" t="s">
        <v>152</v>
      </c>
      <c r="D3" s="118" t="s">
        <v>165</v>
      </c>
      <c r="E3" s="125" t="s">
        <v>166</v>
      </c>
      <c r="F3" s="118" t="s">
        <v>165</v>
      </c>
      <c r="H3" s="114" t="s">
        <v>142</v>
      </c>
      <c r="I3" s="115">
        <v>0.125</v>
      </c>
      <c r="J3" s="114" t="s">
        <v>145</v>
      </c>
      <c r="V3" s="114" t="s">
        <v>142</v>
      </c>
      <c r="W3" s="115">
        <f>COUNTIF($D$4:$D$52,"High")/49</f>
        <v>0.14285714285714285</v>
      </c>
      <c r="X3" s="114" t="s">
        <v>145</v>
      </c>
    </row>
    <row r="4" spans="1:24" ht="15.75" x14ac:dyDescent="0.25">
      <c r="A4" t="s">
        <v>17</v>
      </c>
      <c r="B4" s="90" t="s">
        <v>13</v>
      </c>
      <c r="C4" s="90" t="s">
        <v>13</v>
      </c>
      <c r="D4" s="90" t="s">
        <v>13</v>
      </c>
      <c r="E4" s="90" t="s">
        <v>13</v>
      </c>
      <c r="F4" s="90" t="s">
        <v>13</v>
      </c>
      <c r="H4" s="114" t="s">
        <v>143</v>
      </c>
      <c r="I4" s="115">
        <v>0.58333333333333337</v>
      </c>
      <c r="J4" s="114" t="s">
        <v>146</v>
      </c>
      <c r="V4" s="114" t="s">
        <v>143</v>
      </c>
      <c r="W4" s="115">
        <f>COUNTIF($D$4:$D$52,"Moderate")/49</f>
        <v>0.61224489795918369</v>
      </c>
      <c r="X4" s="114" t="s">
        <v>146</v>
      </c>
    </row>
    <row r="5" spans="1:24" ht="15.75" x14ac:dyDescent="0.25">
      <c r="A5" t="s">
        <v>18</v>
      </c>
      <c r="B5" s="91" t="s">
        <v>13</v>
      </c>
      <c r="C5" s="91" t="s">
        <v>13</v>
      </c>
      <c r="D5" s="91" t="s">
        <v>15</v>
      </c>
      <c r="E5" s="91" t="s">
        <v>15</v>
      </c>
      <c r="F5" s="91" t="s">
        <v>14</v>
      </c>
      <c r="H5" s="114" t="s">
        <v>144</v>
      </c>
      <c r="I5" s="115">
        <v>0.29166666666666669</v>
      </c>
      <c r="J5" s="114" t="s">
        <v>147</v>
      </c>
      <c r="V5" s="114" t="s">
        <v>144</v>
      </c>
      <c r="W5" s="115">
        <f>COUNTIF($D$4:$D$52,"Low")/49</f>
        <v>0.24489795918367346</v>
      </c>
      <c r="X5" s="114" t="s">
        <v>147</v>
      </c>
    </row>
    <row r="6" spans="1:24" ht="15.75" x14ac:dyDescent="0.25">
      <c r="A6" t="s">
        <v>19</v>
      </c>
      <c r="B6" s="91" t="s">
        <v>14</v>
      </c>
      <c r="C6" s="91" t="s">
        <v>14</v>
      </c>
      <c r="D6" s="91" t="s">
        <v>14</v>
      </c>
      <c r="E6" s="91" t="s">
        <v>14</v>
      </c>
      <c r="F6" s="91" t="s">
        <v>14</v>
      </c>
    </row>
    <row r="7" spans="1:24" ht="15.75" x14ac:dyDescent="0.25">
      <c r="A7" t="s">
        <v>20</v>
      </c>
      <c r="B7" s="91" t="s">
        <v>15</v>
      </c>
      <c r="C7" s="91" t="s">
        <v>15</v>
      </c>
      <c r="D7" s="91" t="s">
        <v>15</v>
      </c>
      <c r="E7" s="91" t="s">
        <v>15</v>
      </c>
      <c r="F7" s="91" t="s">
        <v>15</v>
      </c>
    </row>
    <row r="8" spans="1:24" ht="15.75" x14ac:dyDescent="0.25">
      <c r="A8" t="s">
        <v>21</v>
      </c>
      <c r="B8" s="91" t="s">
        <v>14</v>
      </c>
      <c r="C8" s="91" t="s">
        <v>14</v>
      </c>
      <c r="D8" s="91" t="s">
        <v>14</v>
      </c>
      <c r="E8" s="91" t="s">
        <v>14</v>
      </c>
      <c r="F8" s="91" t="s">
        <v>14</v>
      </c>
    </row>
    <row r="9" spans="1:24" ht="15.75" x14ac:dyDescent="0.25">
      <c r="A9" t="s">
        <v>22</v>
      </c>
      <c r="B9" s="91" t="s">
        <v>15</v>
      </c>
      <c r="C9" s="91" t="s">
        <v>14</v>
      </c>
      <c r="D9" s="91" t="s">
        <v>15</v>
      </c>
      <c r="E9" s="91" t="s">
        <v>15</v>
      </c>
      <c r="F9" s="91" t="s">
        <v>15</v>
      </c>
    </row>
    <row r="10" spans="1:24" ht="15.75" x14ac:dyDescent="0.25">
      <c r="A10" t="s">
        <v>23</v>
      </c>
      <c r="B10" s="91" t="s">
        <v>15</v>
      </c>
      <c r="C10" s="91" t="s">
        <v>14</v>
      </c>
      <c r="D10" s="91" t="s">
        <v>15</v>
      </c>
      <c r="E10" s="91" t="s">
        <v>15</v>
      </c>
      <c r="F10" s="91" t="s">
        <v>15</v>
      </c>
    </row>
    <row r="11" spans="1:24" ht="15.75" x14ac:dyDescent="0.25">
      <c r="A11" t="s">
        <v>24</v>
      </c>
      <c r="B11" s="91" t="s">
        <v>15</v>
      </c>
      <c r="C11" s="91" t="s">
        <v>15</v>
      </c>
      <c r="D11" s="91" t="s">
        <v>15</v>
      </c>
      <c r="E11" s="91" t="s">
        <v>15</v>
      </c>
      <c r="F11" s="91" t="s">
        <v>15</v>
      </c>
    </row>
    <row r="12" spans="1:24" ht="15.75" x14ac:dyDescent="0.25">
      <c r="A12" t="s">
        <v>25</v>
      </c>
      <c r="B12" s="91" t="s">
        <v>15</v>
      </c>
      <c r="C12" s="91" t="s">
        <v>15</v>
      </c>
      <c r="D12" s="91" t="s">
        <v>15</v>
      </c>
      <c r="E12" s="91" t="s">
        <v>15</v>
      </c>
      <c r="F12" s="91" t="s">
        <v>15</v>
      </c>
    </row>
    <row r="13" spans="1:24" ht="15.75" x14ac:dyDescent="0.25">
      <c r="A13" t="s">
        <v>26</v>
      </c>
      <c r="B13" s="91" t="s">
        <v>14</v>
      </c>
      <c r="C13" s="91" t="s">
        <v>14</v>
      </c>
      <c r="D13" s="91" t="s">
        <v>14</v>
      </c>
      <c r="E13" s="91" t="s">
        <v>14</v>
      </c>
      <c r="F13" s="91" t="s">
        <v>14</v>
      </c>
    </row>
    <row r="14" spans="1:24" ht="15.75" x14ac:dyDescent="0.25">
      <c r="A14" t="s">
        <v>27</v>
      </c>
      <c r="B14" s="91" t="s">
        <v>14</v>
      </c>
      <c r="C14" s="91" t="s">
        <v>14</v>
      </c>
      <c r="D14" s="91" t="s">
        <v>14</v>
      </c>
      <c r="E14" s="91" t="s">
        <v>14</v>
      </c>
      <c r="F14" s="91" t="s">
        <v>14</v>
      </c>
    </row>
    <row r="15" spans="1:24" ht="15.75" x14ac:dyDescent="0.25">
      <c r="A15" t="s">
        <v>28</v>
      </c>
      <c r="B15" s="91" t="s">
        <v>15</v>
      </c>
      <c r="C15" s="91" t="s">
        <v>14</v>
      </c>
      <c r="D15" s="91" t="s">
        <v>15</v>
      </c>
      <c r="E15" s="91" t="s">
        <v>15</v>
      </c>
      <c r="F15" s="91" t="s">
        <v>15</v>
      </c>
    </row>
    <row r="16" spans="1:24" ht="15.75" x14ac:dyDescent="0.25">
      <c r="A16" t="s">
        <v>29</v>
      </c>
      <c r="B16" s="91" t="s">
        <v>15</v>
      </c>
      <c r="C16" s="91" t="s">
        <v>14</v>
      </c>
      <c r="D16" s="91" t="s">
        <v>15</v>
      </c>
      <c r="E16" s="91" t="s">
        <v>15</v>
      </c>
      <c r="F16" s="91" t="s">
        <v>15</v>
      </c>
    </row>
    <row r="17" spans="1:24" ht="15.75" x14ac:dyDescent="0.25">
      <c r="A17" t="s">
        <v>30</v>
      </c>
      <c r="B17" s="91" t="s">
        <v>15</v>
      </c>
      <c r="C17" s="91" t="s">
        <v>15</v>
      </c>
      <c r="D17" s="91" t="s">
        <v>15</v>
      </c>
      <c r="E17" s="91" t="s">
        <v>15</v>
      </c>
      <c r="F17" s="91" t="s">
        <v>15</v>
      </c>
      <c r="H17" s="157" t="s">
        <v>163</v>
      </c>
      <c r="I17" s="157"/>
      <c r="J17" s="157"/>
    </row>
    <row r="18" spans="1:24" ht="15.75" x14ac:dyDescent="0.25">
      <c r="A18" t="s">
        <v>31</v>
      </c>
      <c r="B18" s="91" t="s">
        <v>15</v>
      </c>
      <c r="C18" s="91" t="s">
        <v>14</v>
      </c>
      <c r="D18" s="91" t="s">
        <v>15</v>
      </c>
      <c r="E18" s="91" t="s">
        <v>15</v>
      </c>
      <c r="F18" s="91" t="s">
        <v>15</v>
      </c>
      <c r="H18" s="118" t="s">
        <v>138</v>
      </c>
      <c r="I18" s="118" t="s">
        <v>140</v>
      </c>
      <c r="J18" s="118" t="s">
        <v>148</v>
      </c>
    </row>
    <row r="19" spans="1:24" ht="15.75" x14ac:dyDescent="0.25">
      <c r="A19" t="s">
        <v>32</v>
      </c>
      <c r="B19" s="91" t="s">
        <v>15</v>
      </c>
      <c r="C19" s="91" t="s">
        <v>15</v>
      </c>
      <c r="D19" s="91" t="s">
        <v>15</v>
      </c>
      <c r="E19" s="91" t="s">
        <v>15</v>
      </c>
      <c r="F19" s="91" t="s">
        <v>15</v>
      </c>
      <c r="H19" s="114" t="s">
        <v>149</v>
      </c>
      <c r="I19" s="117">
        <v>0.32653061224489793</v>
      </c>
      <c r="J19" s="114" t="s">
        <v>145</v>
      </c>
    </row>
    <row r="20" spans="1:24" ht="15.75" x14ac:dyDescent="0.25">
      <c r="A20" t="s">
        <v>33</v>
      </c>
      <c r="B20" s="91" t="s">
        <v>14</v>
      </c>
      <c r="C20" s="91" t="s">
        <v>14</v>
      </c>
      <c r="D20" s="91" t="s">
        <v>14</v>
      </c>
      <c r="E20" s="91" t="s">
        <v>14</v>
      </c>
      <c r="F20" s="91" t="s">
        <v>14</v>
      </c>
      <c r="H20" s="114" t="s">
        <v>150</v>
      </c>
      <c r="I20" s="117">
        <v>0.36734693877551022</v>
      </c>
      <c r="J20" s="114" t="s">
        <v>146</v>
      </c>
    </row>
    <row r="21" spans="1:24" ht="15.75" x14ac:dyDescent="0.25">
      <c r="A21" t="s">
        <v>34</v>
      </c>
      <c r="B21" s="91" t="s">
        <v>15</v>
      </c>
      <c r="C21" s="91" t="s">
        <v>15</v>
      </c>
      <c r="D21" s="91" t="s">
        <v>15</v>
      </c>
      <c r="E21" s="91" t="s">
        <v>15</v>
      </c>
      <c r="F21" s="91" t="s">
        <v>15</v>
      </c>
      <c r="H21" s="114" t="s">
        <v>144</v>
      </c>
      <c r="I21" s="117">
        <v>0.30612244897959184</v>
      </c>
      <c r="J21" s="114" t="s">
        <v>147</v>
      </c>
    </row>
    <row r="22" spans="1:24" ht="15.75" x14ac:dyDescent="0.25">
      <c r="A22" t="s">
        <v>35</v>
      </c>
      <c r="B22" s="91" t="s">
        <v>15</v>
      </c>
      <c r="C22" s="91" t="s">
        <v>14</v>
      </c>
      <c r="D22" s="91" t="s">
        <v>15</v>
      </c>
      <c r="E22" s="91" t="s">
        <v>14</v>
      </c>
      <c r="F22" s="91" t="s">
        <v>14</v>
      </c>
    </row>
    <row r="23" spans="1:24" ht="15.75" x14ac:dyDescent="0.25">
      <c r="A23" t="s">
        <v>36</v>
      </c>
      <c r="B23" s="91" t="s">
        <v>15</v>
      </c>
      <c r="C23" s="91" t="s">
        <v>14</v>
      </c>
      <c r="D23" s="91" t="s">
        <v>15</v>
      </c>
      <c r="E23" s="91" t="s">
        <v>15</v>
      </c>
      <c r="F23" s="91" t="s">
        <v>15</v>
      </c>
    </row>
    <row r="24" spans="1:24" ht="15.75" x14ac:dyDescent="0.25">
      <c r="A24" t="s">
        <v>37</v>
      </c>
      <c r="B24" s="91" t="s">
        <v>15</v>
      </c>
      <c r="C24" s="91" t="s">
        <v>15</v>
      </c>
      <c r="D24" s="91" t="s">
        <v>14</v>
      </c>
      <c r="E24" s="91" t="s">
        <v>15</v>
      </c>
      <c r="F24" s="91" t="s">
        <v>14</v>
      </c>
    </row>
    <row r="25" spans="1:24" ht="15.75" x14ac:dyDescent="0.25">
      <c r="A25" t="s">
        <v>38</v>
      </c>
      <c r="B25" s="91" t="s">
        <v>15</v>
      </c>
      <c r="C25" s="91" t="s">
        <v>14</v>
      </c>
      <c r="D25" s="91" t="s">
        <v>15</v>
      </c>
      <c r="E25" s="91" t="s">
        <v>14</v>
      </c>
      <c r="F25" s="91" t="s">
        <v>14</v>
      </c>
    </row>
    <row r="26" spans="1:24" ht="15.75" x14ac:dyDescent="0.25">
      <c r="A26" t="s">
        <v>39</v>
      </c>
      <c r="B26" s="91" t="s">
        <v>15</v>
      </c>
      <c r="C26" s="91" t="s">
        <v>15</v>
      </c>
      <c r="D26" s="91" t="s">
        <v>15</v>
      </c>
      <c r="E26" s="91" t="s">
        <v>15</v>
      </c>
      <c r="F26" s="91" t="s">
        <v>15</v>
      </c>
    </row>
    <row r="27" spans="1:24" ht="15.75" x14ac:dyDescent="0.25">
      <c r="A27" t="s">
        <v>40</v>
      </c>
      <c r="B27" s="91" t="s">
        <v>13</v>
      </c>
      <c r="C27" s="91" t="s">
        <v>13</v>
      </c>
      <c r="D27" s="91" t="s">
        <v>15</v>
      </c>
      <c r="E27" s="91" t="s">
        <v>15</v>
      </c>
      <c r="F27" s="91" t="s">
        <v>14</v>
      </c>
    </row>
    <row r="28" spans="1:24" ht="15.75" x14ac:dyDescent="0.25">
      <c r="A28" t="s">
        <v>41</v>
      </c>
      <c r="B28" s="91" t="s">
        <v>15</v>
      </c>
      <c r="C28" s="91" t="s">
        <v>14</v>
      </c>
      <c r="D28" s="91" t="s">
        <v>15</v>
      </c>
      <c r="E28" s="91" t="s">
        <v>14</v>
      </c>
      <c r="F28" s="91" t="s">
        <v>14</v>
      </c>
    </row>
    <row r="29" spans="1:24" ht="15.75" x14ac:dyDescent="0.25">
      <c r="A29" t="s">
        <v>42</v>
      </c>
      <c r="B29" s="91" t="s">
        <v>15</v>
      </c>
      <c r="C29" s="91" t="s">
        <v>14</v>
      </c>
      <c r="D29" s="91" t="s">
        <v>15</v>
      </c>
      <c r="E29" s="91" t="s">
        <v>14</v>
      </c>
      <c r="F29" s="91" t="s">
        <v>14</v>
      </c>
    </row>
    <row r="30" spans="1:24" ht="15.75" x14ac:dyDescent="0.25">
      <c r="A30" t="s">
        <v>43</v>
      </c>
      <c r="B30" s="91" t="s">
        <v>15</v>
      </c>
      <c r="C30" s="91" t="s">
        <v>15</v>
      </c>
      <c r="D30" s="91" t="s">
        <v>15</v>
      </c>
      <c r="E30" s="91" t="s">
        <v>15</v>
      </c>
      <c r="F30" s="91" t="s">
        <v>14</v>
      </c>
    </row>
    <row r="31" spans="1:24" ht="15.75" x14ac:dyDescent="0.25">
      <c r="A31" t="s">
        <v>44</v>
      </c>
      <c r="B31" s="91" t="s">
        <v>15</v>
      </c>
      <c r="C31" s="91" t="s">
        <v>15</v>
      </c>
      <c r="D31" s="91" t="s">
        <v>15</v>
      </c>
      <c r="E31" s="91" t="s">
        <v>15</v>
      </c>
      <c r="F31" s="91" t="s">
        <v>14</v>
      </c>
    </row>
    <row r="32" spans="1:24" ht="15.75" x14ac:dyDescent="0.25">
      <c r="A32" t="s">
        <v>45</v>
      </c>
      <c r="B32" s="91" t="s">
        <v>15</v>
      </c>
      <c r="C32" s="91" t="s">
        <v>15</v>
      </c>
      <c r="D32" s="91" t="s">
        <v>14</v>
      </c>
      <c r="E32" s="91" t="s">
        <v>15</v>
      </c>
      <c r="F32" s="91" t="s">
        <v>14</v>
      </c>
      <c r="H32" s="157" t="s">
        <v>168</v>
      </c>
      <c r="I32" s="157"/>
      <c r="J32" s="157"/>
      <c r="V32" s="157" t="s">
        <v>170</v>
      </c>
      <c r="W32" s="157"/>
      <c r="X32" s="157"/>
    </row>
    <row r="33" spans="1:24" ht="15.75" x14ac:dyDescent="0.25">
      <c r="A33" t="s">
        <v>46</v>
      </c>
      <c r="B33" s="91" t="s">
        <v>15</v>
      </c>
      <c r="C33" s="91" t="s">
        <v>15</v>
      </c>
      <c r="D33" s="91" t="s">
        <v>15</v>
      </c>
      <c r="E33" s="91" t="s">
        <v>15</v>
      </c>
      <c r="F33" s="91" t="s">
        <v>14</v>
      </c>
      <c r="H33" s="118" t="s">
        <v>138</v>
      </c>
      <c r="I33" s="118" t="s">
        <v>140</v>
      </c>
      <c r="J33" s="118" t="s">
        <v>148</v>
      </c>
      <c r="V33" s="118" t="s">
        <v>138</v>
      </c>
      <c r="W33" s="118" t="s">
        <v>140</v>
      </c>
      <c r="X33" s="118" t="s">
        <v>148</v>
      </c>
    </row>
    <row r="34" spans="1:24" ht="15.75" x14ac:dyDescent="0.25">
      <c r="A34" t="s">
        <v>47</v>
      </c>
      <c r="B34" s="91" t="s">
        <v>15</v>
      </c>
      <c r="C34" s="91" t="s">
        <v>14</v>
      </c>
      <c r="D34" s="91" t="s">
        <v>15</v>
      </c>
      <c r="E34" s="91" t="s">
        <v>14</v>
      </c>
      <c r="F34" s="91" t="s">
        <v>14</v>
      </c>
      <c r="H34" s="114" t="s">
        <v>142</v>
      </c>
      <c r="I34" s="115">
        <f>COUNTIF($E$4:$E$52,"High")/49</f>
        <v>0.22448979591836735</v>
      </c>
      <c r="J34" s="114" t="s">
        <v>145</v>
      </c>
      <c r="V34" s="114" t="s">
        <v>142</v>
      </c>
      <c r="W34" s="115">
        <f>COUNTIF($F$4:$F$52,"High")/49</f>
        <v>0.40816326530612246</v>
      </c>
      <c r="X34" s="114" t="s">
        <v>145</v>
      </c>
    </row>
    <row r="35" spans="1:24" ht="15.75" x14ac:dyDescent="0.25">
      <c r="A35" t="s">
        <v>48</v>
      </c>
      <c r="B35" s="91" t="s">
        <v>13</v>
      </c>
      <c r="C35" s="91" t="s">
        <v>13</v>
      </c>
      <c r="D35" s="91" t="s">
        <v>13</v>
      </c>
      <c r="E35" s="91" t="s">
        <v>15</v>
      </c>
      <c r="F35" s="91" t="s">
        <v>15</v>
      </c>
      <c r="H35" s="114" t="s">
        <v>143</v>
      </c>
      <c r="I35" s="115">
        <f>COUNTIF($E$4:$E$52,"Moderate")/49</f>
        <v>0.75510204081632648</v>
      </c>
      <c r="J35" s="114" t="s">
        <v>146</v>
      </c>
      <c r="V35" s="114" t="s">
        <v>143</v>
      </c>
      <c r="W35" s="115">
        <f>COUNTIF($F$4:$F$52,"Moderate")/49</f>
        <v>0.5714285714285714</v>
      </c>
      <c r="X35" s="114" t="s">
        <v>146</v>
      </c>
    </row>
    <row r="36" spans="1:24" ht="15.75" x14ac:dyDescent="0.25">
      <c r="A36" t="s">
        <v>49</v>
      </c>
      <c r="B36" s="91" t="s">
        <v>13</v>
      </c>
      <c r="C36" s="91" t="s">
        <v>13</v>
      </c>
      <c r="D36" s="91" t="s">
        <v>13</v>
      </c>
      <c r="E36" s="91" t="s">
        <v>15</v>
      </c>
      <c r="F36" s="91" t="s">
        <v>15</v>
      </c>
      <c r="H36" s="114" t="s">
        <v>144</v>
      </c>
      <c r="I36" s="115">
        <f>COUNTIF($E$4:$E$52,"Low")/49</f>
        <v>2.0408163265306121E-2</v>
      </c>
      <c r="J36" s="114" t="s">
        <v>147</v>
      </c>
      <c r="V36" s="114" t="s">
        <v>144</v>
      </c>
      <c r="W36" s="115">
        <f>COUNTIF($F$4:$F$52,"Low")/49</f>
        <v>2.0408163265306121E-2</v>
      </c>
      <c r="X36" s="114" t="s">
        <v>147</v>
      </c>
    </row>
    <row r="37" spans="1:24" ht="15.75" x14ac:dyDescent="0.25">
      <c r="A37" t="s">
        <v>50</v>
      </c>
      <c r="B37" s="91" t="s">
        <v>15</v>
      </c>
      <c r="C37" s="91" t="s">
        <v>15</v>
      </c>
      <c r="D37" s="91" t="s">
        <v>15</v>
      </c>
      <c r="E37" s="91" t="s">
        <v>15</v>
      </c>
      <c r="F37" s="91" t="s">
        <v>14</v>
      </c>
    </row>
    <row r="38" spans="1:24" ht="15.75" x14ac:dyDescent="0.25">
      <c r="A38" t="s">
        <v>51</v>
      </c>
      <c r="B38" s="91" t="s">
        <v>13</v>
      </c>
      <c r="C38" s="91" t="s">
        <v>13</v>
      </c>
      <c r="D38" s="91" t="s">
        <v>13</v>
      </c>
      <c r="E38" s="91" t="s">
        <v>15</v>
      </c>
      <c r="F38" s="91" t="s">
        <v>15</v>
      </c>
    </row>
    <row r="39" spans="1:24" ht="15.75" x14ac:dyDescent="0.25">
      <c r="A39" t="s">
        <v>52</v>
      </c>
      <c r="B39" s="91" t="s">
        <v>13</v>
      </c>
      <c r="C39" s="91" t="s">
        <v>13</v>
      </c>
      <c r="D39" s="91" t="s">
        <v>13</v>
      </c>
      <c r="E39" s="91" t="s">
        <v>15</v>
      </c>
      <c r="F39" s="91" t="s">
        <v>15</v>
      </c>
    </row>
    <row r="40" spans="1:24" ht="15.75" x14ac:dyDescent="0.25">
      <c r="A40" t="s">
        <v>53</v>
      </c>
      <c r="B40" s="91" t="s">
        <v>13</v>
      </c>
      <c r="C40" s="91" t="s">
        <v>13</v>
      </c>
      <c r="D40" s="91" t="s">
        <v>13</v>
      </c>
      <c r="E40" s="91" t="s">
        <v>15</v>
      </c>
      <c r="F40" s="91" t="s">
        <v>15</v>
      </c>
    </row>
    <row r="41" spans="1:24" ht="15.75" x14ac:dyDescent="0.25">
      <c r="A41" t="s">
        <v>54</v>
      </c>
      <c r="B41" s="91" t="s">
        <v>13</v>
      </c>
      <c r="C41" s="91" t="s">
        <v>13</v>
      </c>
      <c r="D41" s="91" t="s">
        <v>13</v>
      </c>
      <c r="E41" s="91" t="s">
        <v>15</v>
      </c>
      <c r="F41" s="91" t="s">
        <v>15</v>
      </c>
    </row>
    <row r="42" spans="1:24" ht="15.75" x14ac:dyDescent="0.25">
      <c r="A42" t="s">
        <v>55</v>
      </c>
      <c r="B42" s="91" t="s">
        <v>13</v>
      </c>
      <c r="C42" s="91" t="s">
        <v>13</v>
      </c>
      <c r="D42" s="91" t="s">
        <v>13</v>
      </c>
      <c r="E42" s="91" t="s">
        <v>15</v>
      </c>
      <c r="F42" s="91" t="s">
        <v>15</v>
      </c>
    </row>
    <row r="43" spans="1:24" ht="15.75" x14ac:dyDescent="0.25">
      <c r="A43" t="s">
        <v>56</v>
      </c>
      <c r="B43" s="91" t="s">
        <v>13</v>
      </c>
      <c r="C43" s="91" t="s">
        <v>13</v>
      </c>
      <c r="D43" s="91" t="s">
        <v>13</v>
      </c>
      <c r="E43" s="91" t="s">
        <v>15</v>
      </c>
      <c r="F43" s="91" t="s">
        <v>15</v>
      </c>
    </row>
    <row r="44" spans="1:24" ht="15.75" x14ac:dyDescent="0.25">
      <c r="A44" t="s">
        <v>57</v>
      </c>
      <c r="B44" s="91" t="s">
        <v>13</v>
      </c>
      <c r="C44" s="91" t="s">
        <v>13</v>
      </c>
      <c r="D44" s="91" t="s">
        <v>13</v>
      </c>
      <c r="E44" s="91" t="s">
        <v>15</v>
      </c>
      <c r="F44" s="91" t="s">
        <v>15</v>
      </c>
    </row>
    <row r="45" spans="1:24" ht="15.75" x14ac:dyDescent="0.25">
      <c r="A45" t="s">
        <v>58</v>
      </c>
      <c r="B45" s="91" t="s">
        <v>15</v>
      </c>
      <c r="C45" s="91" t="s">
        <v>15</v>
      </c>
      <c r="D45" s="91" t="s">
        <v>15</v>
      </c>
      <c r="E45" s="91" t="s">
        <v>15</v>
      </c>
      <c r="F45" s="91" t="s">
        <v>15</v>
      </c>
    </row>
    <row r="46" spans="1:24" ht="15.75" x14ac:dyDescent="0.25">
      <c r="A46" t="s">
        <v>59</v>
      </c>
      <c r="B46" s="91" t="s">
        <v>15</v>
      </c>
      <c r="C46" s="91" t="s">
        <v>15</v>
      </c>
      <c r="D46" s="91" t="s">
        <v>15</v>
      </c>
      <c r="E46" s="91" t="s">
        <v>14</v>
      </c>
      <c r="F46" s="91" t="s">
        <v>14</v>
      </c>
    </row>
    <row r="47" spans="1:24" ht="15.75" x14ac:dyDescent="0.25">
      <c r="A47" t="s">
        <v>60</v>
      </c>
      <c r="B47" s="91" t="s">
        <v>15</v>
      </c>
      <c r="C47" s="91" t="s">
        <v>15</v>
      </c>
      <c r="D47" s="91" t="s">
        <v>15</v>
      </c>
      <c r="E47" s="91" t="s">
        <v>15</v>
      </c>
      <c r="F47" s="91" t="s">
        <v>15</v>
      </c>
    </row>
    <row r="48" spans="1:24" ht="15.75" x14ac:dyDescent="0.25">
      <c r="A48" t="s">
        <v>61</v>
      </c>
      <c r="B48" s="91" t="s">
        <v>15</v>
      </c>
      <c r="C48" s="91" t="s">
        <v>15</v>
      </c>
      <c r="D48" s="91" t="s">
        <v>15</v>
      </c>
      <c r="E48" s="91" t="s">
        <v>15</v>
      </c>
      <c r="F48" s="91" t="s">
        <v>14</v>
      </c>
    </row>
    <row r="49" spans="1:6" ht="15.75" x14ac:dyDescent="0.25">
      <c r="A49" t="s">
        <v>62</v>
      </c>
      <c r="B49" s="91" t="s">
        <v>13</v>
      </c>
      <c r="C49" s="91" t="s">
        <v>13</v>
      </c>
      <c r="D49" s="91" t="s">
        <v>13</v>
      </c>
      <c r="E49" s="91" t="s">
        <v>15</v>
      </c>
      <c r="F49" s="91" t="s">
        <v>15</v>
      </c>
    </row>
    <row r="50" spans="1:6" ht="15.75" x14ac:dyDescent="0.25">
      <c r="A50" t="s">
        <v>63</v>
      </c>
      <c r="B50" s="91" t="s">
        <v>13</v>
      </c>
      <c r="C50" s="91" t="s">
        <v>13</v>
      </c>
      <c r="D50" s="91" t="s">
        <v>13</v>
      </c>
      <c r="E50" s="91" t="s">
        <v>15</v>
      </c>
      <c r="F50" s="91" t="s">
        <v>15</v>
      </c>
    </row>
    <row r="51" spans="1:6" ht="15.75" x14ac:dyDescent="0.25">
      <c r="A51" t="s">
        <v>64</v>
      </c>
      <c r="B51" s="91" t="s">
        <v>15</v>
      </c>
      <c r="C51" s="91" t="s">
        <v>15</v>
      </c>
      <c r="D51" s="91" t="s">
        <v>15</v>
      </c>
      <c r="E51" s="91" t="s">
        <v>15</v>
      </c>
      <c r="F51" s="91" t="s">
        <v>15</v>
      </c>
    </row>
    <row r="52" spans="1:6" ht="16.5" thickBot="1" x14ac:dyDescent="0.3">
      <c r="A52" t="s">
        <v>65</v>
      </c>
      <c r="B52" s="92" t="s">
        <v>15</v>
      </c>
      <c r="C52" s="92" t="s">
        <v>15</v>
      </c>
      <c r="D52" s="92" t="s">
        <v>15</v>
      </c>
      <c r="E52" s="92" t="s">
        <v>15</v>
      </c>
      <c r="F52" s="92" t="s">
        <v>15</v>
      </c>
    </row>
  </sheetData>
  <mergeCells count="9">
    <mergeCell ref="B2:D2"/>
    <mergeCell ref="E2:F2"/>
    <mergeCell ref="A2:A3"/>
    <mergeCell ref="A1:E1"/>
    <mergeCell ref="V1:X1"/>
    <mergeCell ref="V32:X32"/>
    <mergeCell ref="H1:J1"/>
    <mergeCell ref="H17:J17"/>
    <mergeCell ref="H32:J32"/>
  </mergeCells>
  <conditionalFormatting sqref="B5:B52">
    <cfRule type="containsText" dxfId="29" priority="28" stopIfTrue="1" operator="containsText" text="High">
      <formula>NOT(ISERROR(SEARCH("High",B5)))</formula>
    </cfRule>
    <cfRule type="containsText" dxfId="28" priority="29" stopIfTrue="1" operator="containsText" text="Moderate">
      <formula>NOT(ISERROR(SEARCH("Moderate",B5)))</formula>
    </cfRule>
    <cfRule type="containsText" dxfId="27" priority="30" stopIfTrue="1" operator="containsText" text="Low">
      <formula>NOT(ISERROR(SEARCH("Low",B5)))</formula>
    </cfRule>
  </conditionalFormatting>
  <conditionalFormatting sqref="B4:B52">
    <cfRule type="containsText" dxfId="26" priority="25" stopIfTrue="1" operator="containsText" text="High">
      <formula>NOT(ISERROR(SEARCH("High",B4)))</formula>
    </cfRule>
    <cfRule type="containsText" dxfId="25" priority="26" stopIfTrue="1" operator="containsText" text="Moderate">
      <formula>NOT(ISERROR(SEARCH("Moderate",B4)))</formula>
    </cfRule>
    <cfRule type="containsText" dxfId="24" priority="27" stopIfTrue="1" operator="containsText" text="Low">
      <formula>NOT(ISERROR(SEARCH("Low",B4)))</formula>
    </cfRule>
  </conditionalFormatting>
  <conditionalFormatting sqref="E5:E52">
    <cfRule type="containsText" dxfId="23" priority="22" stopIfTrue="1" operator="containsText" text="High">
      <formula>NOT(ISERROR(SEARCH("High",E5)))</formula>
    </cfRule>
    <cfRule type="containsText" dxfId="22" priority="23" stopIfTrue="1" operator="containsText" text="Moderate">
      <formula>NOT(ISERROR(SEARCH("Moderate",E5)))</formula>
    </cfRule>
    <cfRule type="containsText" dxfId="21" priority="24" stopIfTrue="1" operator="containsText" text="Low">
      <formula>NOT(ISERROR(SEARCH("Low",E5)))</formula>
    </cfRule>
  </conditionalFormatting>
  <conditionalFormatting sqref="E4:E52">
    <cfRule type="containsText" dxfId="20" priority="19" stopIfTrue="1" operator="containsText" text="High">
      <formula>NOT(ISERROR(SEARCH("High",E4)))</formula>
    </cfRule>
    <cfRule type="containsText" dxfId="19" priority="20" stopIfTrue="1" operator="containsText" text="Moderate">
      <formula>NOT(ISERROR(SEARCH("Moderate",E4)))</formula>
    </cfRule>
    <cfRule type="containsText" dxfId="18" priority="21" stopIfTrue="1" operator="containsText" text="Low">
      <formula>NOT(ISERROR(SEARCH("Low",E4)))</formula>
    </cfRule>
  </conditionalFormatting>
  <conditionalFormatting sqref="C5:D52">
    <cfRule type="containsText" dxfId="17" priority="16" stopIfTrue="1" operator="containsText" text="High">
      <formula>NOT(ISERROR(SEARCH("High",C5)))</formula>
    </cfRule>
    <cfRule type="containsText" dxfId="16" priority="17" stopIfTrue="1" operator="containsText" text="Moderate">
      <formula>NOT(ISERROR(SEARCH("Moderate",C5)))</formula>
    </cfRule>
    <cfRule type="containsText" dxfId="15" priority="18" stopIfTrue="1" operator="containsText" text="Low">
      <formula>NOT(ISERROR(SEARCH("Low",C5)))</formula>
    </cfRule>
  </conditionalFormatting>
  <conditionalFormatting sqref="C4:D52">
    <cfRule type="containsText" dxfId="14" priority="13" stopIfTrue="1" operator="containsText" text="High">
      <formula>NOT(ISERROR(SEARCH("High",C4)))</formula>
    </cfRule>
    <cfRule type="containsText" dxfId="13" priority="14" stopIfTrue="1" operator="containsText" text="Moderate">
      <formula>NOT(ISERROR(SEARCH("Moderate",C4)))</formula>
    </cfRule>
    <cfRule type="containsText" dxfId="12" priority="15" stopIfTrue="1" operator="containsText" text="Low">
      <formula>NOT(ISERROR(SEARCH("Low",C4)))</formula>
    </cfRule>
  </conditionalFormatting>
  <conditionalFormatting sqref="D5:D52">
    <cfRule type="containsText" dxfId="11" priority="10" stopIfTrue="1" operator="containsText" text="High">
      <formula>NOT(ISERROR(SEARCH("High",D5)))</formula>
    </cfRule>
    <cfRule type="containsText" dxfId="10" priority="11" stopIfTrue="1" operator="containsText" text="Moderate">
      <formula>NOT(ISERROR(SEARCH("Moderate",D5)))</formula>
    </cfRule>
    <cfRule type="containsText" dxfId="9" priority="12" stopIfTrue="1" operator="containsText" text="Low">
      <formula>NOT(ISERROR(SEARCH("Low",D5)))</formula>
    </cfRule>
  </conditionalFormatting>
  <conditionalFormatting sqref="D4:D52">
    <cfRule type="containsText" dxfId="8" priority="7" stopIfTrue="1" operator="containsText" text="High">
      <formula>NOT(ISERROR(SEARCH("High",D4)))</formula>
    </cfRule>
    <cfRule type="containsText" dxfId="7" priority="8" stopIfTrue="1" operator="containsText" text="Moderate">
      <formula>NOT(ISERROR(SEARCH("Moderate",D4)))</formula>
    </cfRule>
    <cfRule type="containsText" dxfId="6" priority="9" stopIfTrue="1" operator="containsText" text="Low">
      <formula>NOT(ISERROR(SEARCH("Low",D4)))</formula>
    </cfRule>
  </conditionalFormatting>
  <conditionalFormatting sqref="F5:F52">
    <cfRule type="containsText" dxfId="5" priority="4" stopIfTrue="1" operator="containsText" text="High">
      <formula>NOT(ISERROR(SEARCH("High",F5)))</formula>
    </cfRule>
    <cfRule type="containsText" dxfId="4" priority="5" stopIfTrue="1" operator="containsText" text="Moderate">
      <formula>NOT(ISERROR(SEARCH("Moderate",F5)))</formula>
    </cfRule>
    <cfRule type="containsText" dxfId="3" priority="6" stopIfTrue="1" operator="containsText" text="Low">
      <formula>NOT(ISERROR(SEARCH("Low",F5)))</formula>
    </cfRule>
  </conditionalFormatting>
  <conditionalFormatting sqref="F4:F52">
    <cfRule type="containsText" dxfId="2" priority="1" stopIfTrue="1" operator="containsText" text="High">
      <formula>NOT(ISERROR(SEARCH("High",F4)))</formula>
    </cfRule>
    <cfRule type="containsText" dxfId="1" priority="2" stopIfTrue="1" operator="containsText" text="Moderate">
      <formula>NOT(ISERROR(SEARCH("Moderate",F4)))</formula>
    </cfRule>
    <cfRule type="containsText" dxfId="0" priority="3" stopIfTrue="1" operator="containsText" text="Low">
      <formula>NOT(ISERROR(SEARCH("Low",F4)))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Species Scores Default Mod</vt:lpstr>
      <vt:lpstr>Species Scores Default High</vt:lpstr>
      <vt:lpstr>All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Mike Errigo</cp:lastModifiedBy>
  <cp:lastPrinted>2011-03-23T23:42:11Z</cp:lastPrinted>
  <dcterms:created xsi:type="dcterms:W3CDTF">2011-02-07T22:31:57Z</dcterms:created>
  <dcterms:modified xsi:type="dcterms:W3CDTF">2020-09-29T22:09:41Z</dcterms:modified>
</cp:coreProperties>
</file>