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8975" windowHeight="9660" activeTab="3"/>
  </bookViews>
  <sheets>
    <sheet name="F_SSB_Trends1981_06" sheetId="10" r:id="rId1"/>
    <sheet name="TrendsLandingsDeadDiscards" sheetId="8" r:id="rId2"/>
    <sheet name="ProjBaseModels" sheetId="1" r:id="rId3"/>
    <sheet name="DecisionTables" sheetId="9" r:id="rId4"/>
    <sheet name="ProjAlternTORbound" sheetId="7" r:id="rId5"/>
    <sheet name="Sheet2" sheetId="2" r:id="rId6"/>
    <sheet name="Sheet3" sheetId="3" r:id="rId7"/>
    <sheet name="Sheet4" sheetId="4" r:id="rId8"/>
    <sheet name="Sheet5" sheetId="5" r:id="rId9"/>
    <sheet name="Sheet6" sheetId="6" r:id="rId10"/>
  </sheets>
  <definedNames>
    <definedName name="TOR_Dade_ATL">ProjAlternTORbound!$K$12</definedName>
    <definedName name="TOR_Dade_GLF">ProjAlternTORbound!$K$10</definedName>
    <definedName name="TOR_US1_ATL">ProjAlternTORbound!$K$13</definedName>
    <definedName name="TOR_US1_GLF">ProjAlternTORbound!$K$11</definedName>
  </definedNames>
  <calcPr calcId="125725" iterateDelta="1.0000000000000001E-5"/>
</workbook>
</file>

<file path=xl/calcChain.xml><?xml version="1.0" encoding="utf-8"?>
<calcChain xmlns="http://schemas.openxmlformats.org/spreadsheetml/2006/main">
  <c r="AC23" i="7"/>
  <c r="AC37"/>
  <c r="AC51"/>
  <c r="AC65"/>
  <c r="AJ13" i="8"/>
  <c r="AI13"/>
  <c r="AB62" i="7"/>
  <c r="AB76" s="1"/>
  <c r="AB60"/>
  <c r="AB74" s="1"/>
  <c r="AB58"/>
  <c r="AB72" s="1"/>
  <c r="AB56"/>
  <c r="AB70" s="1"/>
  <c r="AB54"/>
  <c r="AB68" s="1"/>
  <c r="AB49"/>
  <c r="AB63" s="1"/>
  <c r="AB77" s="1"/>
  <c r="AB48"/>
  <c r="AB47"/>
  <c r="AB61" s="1"/>
  <c r="AB75" s="1"/>
  <c r="AB46"/>
  <c r="AB45"/>
  <c r="AB59" s="1"/>
  <c r="AB73" s="1"/>
  <c r="AB44"/>
  <c r="AB43"/>
  <c r="AB57" s="1"/>
  <c r="AB71" s="1"/>
  <c r="AB42"/>
  <c r="AB41"/>
  <c r="AB55" s="1"/>
  <c r="AB69" s="1"/>
  <c r="AB40"/>
  <c r="AB39"/>
  <c r="AB53" s="1"/>
  <c r="AB67" s="1"/>
  <c r="V74"/>
  <c r="Z77"/>
  <c r="Y77"/>
  <c r="X77"/>
  <c r="W77"/>
  <c r="V77"/>
  <c r="U77"/>
  <c r="Z76"/>
  <c r="Y76"/>
  <c r="X76"/>
  <c r="W76"/>
  <c r="V76"/>
  <c r="U76"/>
  <c r="T76"/>
  <c r="Z75"/>
  <c r="Y75"/>
  <c r="X75"/>
  <c r="W75"/>
  <c r="V75"/>
  <c r="U75"/>
  <c r="T75"/>
  <c r="Z74"/>
  <c r="Y74"/>
  <c r="X74"/>
  <c r="W74"/>
  <c r="U74"/>
  <c r="T74"/>
  <c r="Z73"/>
  <c r="Y73"/>
  <c r="X73"/>
  <c r="W73"/>
  <c r="V73"/>
  <c r="U73"/>
  <c r="T73"/>
  <c r="Z72"/>
  <c r="Y72"/>
  <c r="X72"/>
  <c r="W72"/>
  <c r="V72"/>
  <c r="U72"/>
  <c r="T72"/>
  <c r="Z71"/>
  <c r="Y71"/>
  <c r="X71"/>
  <c r="W71"/>
  <c r="V71"/>
  <c r="U71"/>
  <c r="T71"/>
  <c r="Z70"/>
  <c r="Y70"/>
  <c r="X70"/>
  <c r="W70"/>
  <c r="V70"/>
  <c r="U70"/>
  <c r="T70"/>
  <c r="Z69"/>
  <c r="Y69"/>
  <c r="X69"/>
  <c r="W69"/>
  <c r="V69"/>
  <c r="U69"/>
  <c r="T69"/>
  <c r="Z68"/>
  <c r="Y68"/>
  <c r="X68"/>
  <c r="W68"/>
  <c r="V68"/>
  <c r="U68"/>
  <c r="T68"/>
  <c r="Z67"/>
  <c r="Y67"/>
  <c r="X67"/>
  <c r="W67"/>
  <c r="V67"/>
  <c r="U67"/>
  <c r="T67"/>
  <c r="J67"/>
  <c r="I67"/>
  <c r="H67"/>
  <c r="G67"/>
  <c r="F67"/>
  <c r="E67"/>
  <c r="D67"/>
  <c r="AC70" l="1"/>
  <c r="AH77"/>
  <c r="AG77"/>
  <c r="AF77"/>
  <c r="AE77"/>
  <c r="AD77"/>
  <c r="AC77"/>
  <c r="AH76"/>
  <c r="AG76"/>
  <c r="AF76"/>
  <c r="AE76"/>
  <c r="AD76"/>
  <c r="AC76"/>
  <c r="AH75"/>
  <c r="AG75"/>
  <c r="AF75"/>
  <c r="AE75"/>
  <c r="AD75"/>
  <c r="AC75"/>
  <c r="AH74"/>
  <c r="AG74"/>
  <c r="AF74"/>
  <c r="AE74"/>
  <c r="AD74"/>
  <c r="AC74"/>
  <c r="AH73"/>
  <c r="AG73"/>
  <c r="AF73"/>
  <c r="AE73"/>
  <c r="AD73"/>
  <c r="AC73"/>
  <c r="AH72"/>
  <c r="AG72"/>
  <c r="AF72"/>
  <c r="AE72"/>
  <c r="AD72"/>
  <c r="AC72"/>
  <c r="AH71"/>
  <c r="AG71"/>
  <c r="AF71"/>
  <c r="AE71"/>
  <c r="AD71"/>
  <c r="AC71"/>
  <c r="AH70"/>
  <c r="AG70"/>
  <c r="AF70"/>
  <c r="AE70"/>
  <c r="AD70"/>
  <c r="AH69"/>
  <c r="AG69"/>
  <c r="AF69"/>
  <c r="AE69"/>
  <c r="AD69"/>
  <c r="AC69"/>
  <c r="AH68"/>
  <c r="AG68"/>
  <c r="AF68"/>
  <c r="AE68"/>
  <c r="AD68"/>
  <c r="AC68"/>
  <c r="AH67"/>
  <c r="AG67"/>
  <c r="AF67"/>
  <c r="AE67"/>
  <c r="AD67"/>
  <c r="AC67"/>
  <c r="Q61" i="8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Q63" i="7" l="1"/>
  <c r="AH63" s="1"/>
  <c r="P63"/>
  <c r="AG63" s="1"/>
  <c r="O63"/>
  <c r="AF63" s="1"/>
  <c r="N63"/>
  <c r="AE63" s="1"/>
  <c r="M63"/>
  <c r="AD63" s="1"/>
  <c r="L63"/>
  <c r="AC63" s="1"/>
  <c r="J63"/>
  <c r="Z63" s="1"/>
  <c r="I63"/>
  <c r="Y63" s="1"/>
  <c r="H63"/>
  <c r="X63" s="1"/>
  <c r="G63"/>
  <c r="W63" s="1"/>
  <c r="F63"/>
  <c r="V63" s="1"/>
  <c r="E63"/>
  <c r="U63" s="1"/>
  <c r="Q62"/>
  <c r="AH62" s="1"/>
  <c r="P62"/>
  <c r="AG62" s="1"/>
  <c r="O62"/>
  <c r="AF62" s="1"/>
  <c r="N62"/>
  <c r="AE62" s="1"/>
  <c r="M62"/>
  <c r="AD62" s="1"/>
  <c r="L62"/>
  <c r="AC62" s="1"/>
  <c r="J62"/>
  <c r="Z62" s="1"/>
  <c r="I62"/>
  <c r="Y62" s="1"/>
  <c r="H62"/>
  <c r="X62" s="1"/>
  <c r="G62"/>
  <c r="W62" s="1"/>
  <c r="F62"/>
  <c r="V62" s="1"/>
  <c r="E62"/>
  <c r="U62" s="1"/>
  <c r="Q61"/>
  <c r="AH61" s="1"/>
  <c r="P61"/>
  <c r="AG61" s="1"/>
  <c r="O61"/>
  <c r="AF61" s="1"/>
  <c r="N61"/>
  <c r="AE61" s="1"/>
  <c r="M61"/>
  <c r="AD61" s="1"/>
  <c r="L61"/>
  <c r="AC61" s="1"/>
  <c r="J61"/>
  <c r="Z61" s="1"/>
  <c r="I61"/>
  <c r="Y61" s="1"/>
  <c r="H61"/>
  <c r="X61" s="1"/>
  <c r="G61"/>
  <c r="W61" s="1"/>
  <c r="F61"/>
  <c r="V61" s="1"/>
  <c r="E61"/>
  <c r="U61" s="1"/>
  <c r="Q60"/>
  <c r="AH60" s="1"/>
  <c r="P60"/>
  <c r="AG60" s="1"/>
  <c r="O60"/>
  <c r="AF60" s="1"/>
  <c r="N60"/>
  <c r="AE60" s="1"/>
  <c r="M60"/>
  <c r="AD60" s="1"/>
  <c r="L60"/>
  <c r="AC60" s="1"/>
  <c r="J60"/>
  <c r="Z60" s="1"/>
  <c r="I60"/>
  <c r="Y60" s="1"/>
  <c r="H60"/>
  <c r="X60" s="1"/>
  <c r="G60"/>
  <c r="W60" s="1"/>
  <c r="F60"/>
  <c r="V60" s="1"/>
  <c r="E60"/>
  <c r="U60" s="1"/>
  <c r="Q59"/>
  <c r="AH59" s="1"/>
  <c r="P59"/>
  <c r="AG59" s="1"/>
  <c r="O59"/>
  <c r="AF59" s="1"/>
  <c r="N59"/>
  <c r="AE59" s="1"/>
  <c r="M59"/>
  <c r="AD59" s="1"/>
  <c r="L59"/>
  <c r="AC59" s="1"/>
  <c r="J59"/>
  <c r="Z59" s="1"/>
  <c r="I59"/>
  <c r="Y59" s="1"/>
  <c r="H59"/>
  <c r="X59" s="1"/>
  <c r="G59"/>
  <c r="W59" s="1"/>
  <c r="F59"/>
  <c r="V59" s="1"/>
  <c r="E59"/>
  <c r="U59" s="1"/>
  <c r="Q58"/>
  <c r="AH58" s="1"/>
  <c r="P58"/>
  <c r="AG58" s="1"/>
  <c r="O58"/>
  <c r="AF58" s="1"/>
  <c r="N58"/>
  <c r="AE58" s="1"/>
  <c r="M58"/>
  <c r="AD58" s="1"/>
  <c r="L58"/>
  <c r="AC58" s="1"/>
  <c r="J58"/>
  <c r="Z58" s="1"/>
  <c r="I58"/>
  <c r="Y58" s="1"/>
  <c r="H58"/>
  <c r="X58" s="1"/>
  <c r="G58"/>
  <c r="W58" s="1"/>
  <c r="F58"/>
  <c r="V58" s="1"/>
  <c r="E58"/>
  <c r="U58" s="1"/>
  <c r="Q57"/>
  <c r="AH57" s="1"/>
  <c r="P57"/>
  <c r="AG57" s="1"/>
  <c r="O57"/>
  <c r="AF57" s="1"/>
  <c r="N57"/>
  <c r="AE57" s="1"/>
  <c r="M57"/>
  <c r="AD57" s="1"/>
  <c r="L57"/>
  <c r="AC57" s="1"/>
  <c r="J57"/>
  <c r="Z57" s="1"/>
  <c r="I57"/>
  <c r="Y57" s="1"/>
  <c r="H57"/>
  <c r="X57" s="1"/>
  <c r="G57"/>
  <c r="W57" s="1"/>
  <c r="F57"/>
  <c r="V57" s="1"/>
  <c r="E57"/>
  <c r="U57" s="1"/>
  <c r="Q56"/>
  <c r="AH56" s="1"/>
  <c r="P56"/>
  <c r="AG56" s="1"/>
  <c r="O56"/>
  <c r="AF56" s="1"/>
  <c r="N56"/>
  <c r="AE56" s="1"/>
  <c r="M56"/>
  <c r="AD56" s="1"/>
  <c r="L56"/>
  <c r="AC56" s="1"/>
  <c r="J56"/>
  <c r="Z56" s="1"/>
  <c r="I56"/>
  <c r="Y56" s="1"/>
  <c r="H56"/>
  <c r="X56" s="1"/>
  <c r="G56"/>
  <c r="W56" s="1"/>
  <c r="F56"/>
  <c r="V56" s="1"/>
  <c r="E56"/>
  <c r="U56" s="1"/>
  <c r="Q55"/>
  <c r="AH55" s="1"/>
  <c r="P55"/>
  <c r="AG55" s="1"/>
  <c r="O55"/>
  <c r="AF55" s="1"/>
  <c r="N55"/>
  <c r="AE55" s="1"/>
  <c r="M55"/>
  <c r="AD55" s="1"/>
  <c r="L55"/>
  <c r="AC55" s="1"/>
  <c r="J55"/>
  <c r="Z55" s="1"/>
  <c r="I55"/>
  <c r="Y55" s="1"/>
  <c r="H55"/>
  <c r="X55" s="1"/>
  <c r="G55"/>
  <c r="W55" s="1"/>
  <c r="F55"/>
  <c r="V55" s="1"/>
  <c r="E55"/>
  <c r="U55" s="1"/>
  <c r="Q54"/>
  <c r="AH54" s="1"/>
  <c r="P54"/>
  <c r="AG54" s="1"/>
  <c r="O54"/>
  <c r="AF54" s="1"/>
  <c r="N54"/>
  <c r="AE54" s="1"/>
  <c r="M54"/>
  <c r="AD54" s="1"/>
  <c r="L54"/>
  <c r="AC54" s="1"/>
  <c r="J54"/>
  <c r="Z54" s="1"/>
  <c r="I54"/>
  <c r="Y54" s="1"/>
  <c r="H54"/>
  <c r="X54" s="1"/>
  <c r="G54"/>
  <c r="W54" s="1"/>
  <c r="F54"/>
  <c r="V54" s="1"/>
  <c r="E54"/>
  <c r="U54" s="1"/>
  <c r="T49"/>
  <c r="T63" s="1"/>
  <c r="T77" s="1"/>
  <c r="Q49"/>
  <c r="AH49" s="1"/>
  <c r="P49"/>
  <c r="AG49" s="1"/>
  <c r="O49"/>
  <c r="AF49" s="1"/>
  <c r="N49"/>
  <c r="AE49" s="1"/>
  <c r="M49"/>
  <c r="AD49" s="1"/>
  <c r="L49"/>
  <c r="AC49" s="1"/>
  <c r="J49"/>
  <c r="Z49" s="1"/>
  <c r="I49"/>
  <c r="Y49" s="1"/>
  <c r="H49"/>
  <c r="X49" s="1"/>
  <c r="G49"/>
  <c r="W49" s="1"/>
  <c r="F49"/>
  <c r="V49" s="1"/>
  <c r="E49"/>
  <c r="U49" s="1"/>
  <c r="D49"/>
  <c r="D63" s="1"/>
  <c r="T48"/>
  <c r="T62" s="1"/>
  <c r="Q48"/>
  <c r="AH48" s="1"/>
  <c r="P48"/>
  <c r="AG48" s="1"/>
  <c r="O48"/>
  <c r="AF48" s="1"/>
  <c r="N48"/>
  <c r="AE48" s="1"/>
  <c r="M48"/>
  <c r="AD48" s="1"/>
  <c r="L48"/>
  <c r="AC48" s="1"/>
  <c r="J48"/>
  <c r="Z48" s="1"/>
  <c r="I48"/>
  <c r="Y48" s="1"/>
  <c r="H48"/>
  <c r="X48" s="1"/>
  <c r="G48"/>
  <c r="W48" s="1"/>
  <c r="F48"/>
  <c r="V48" s="1"/>
  <c r="E48"/>
  <c r="U48" s="1"/>
  <c r="D48"/>
  <c r="D62" s="1"/>
  <c r="T47"/>
  <c r="T61" s="1"/>
  <c r="Q47"/>
  <c r="AH47" s="1"/>
  <c r="P47"/>
  <c r="AG47" s="1"/>
  <c r="O47"/>
  <c r="AF47" s="1"/>
  <c r="N47"/>
  <c r="AE47" s="1"/>
  <c r="M47"/>
  <c r="AD47" s="1"/>
  <c r="L47"/>
  <c r="AC47" s="1"/>
  <c r="J47"/>
  <c r="Z47" s="1"/>
  <c r="I47"/>
  <c r="Y47" s="1"/>
  <c r="H47"/>
  <c r="X47" s="1"/>
  <c r="G47"/>
  <c r="W47" s="1"/>
  <c r="F47"/>
  <c r="V47" s="1"/>
  <c r="E47"/>
  <c r="U47" s="1"/>
  <c r="D47"/>
  <c r="D61" s="1"/>
  <c r="T46"/>
  <c r="T60" s="1"/>
  <c r="Q46"/>
  <c r="AH46" s="1"/>
  <c r="P46"/>
  <c r="AG46" s="1"/>
  <c r="O46"/>
  <c r="AF46" s="1"/>
  <c r="N46"/>
  <c r="AE46" s="1"/>
  <c r="M46"/>
  <c r="AD46" s="1"/>
  <c r="L46"/>
  <c r="AC46" s="1"/>
  <c r="J46"/>
  <c r="Z46" s="1"/>
  <c r="I46"/>
  <c r="Y46" s="1"/>
  <c r="H46"/>
  <c r="X46" s="1"/>
  <c r="G46"/>
  <c r="W46" s="1"/>
  <c r="F46"/>
  <c r="V46" s="1"/>
  <c r="E46"/>
  <c r="U46" s="1"/>
  <c r="D46"/>
  <c r="D60" s="1"/>
  <c r="T45"/>
  <c r="T59" s="1"/>
  <c r="Q45"/>
  <c r="AH45" s="1"/>
  <c r="P45"/>
  <c r="AG45" s="1"/>
  <c r="O45"/>
  <c r="AF45" s="1"/>
  <c r="N45"/>
  <c r="AE45" s="1"/>
  <c r="M45"/>
  <c r="AD45" s="1"/>
  <c r="L45"/>
  <c r="AC45" s="1"/>
  <c r="J45"/>
  <c r="Z45" s="1"/>
  <c r="I45"/>
  <c r="Y45" s="1"/>
  <c r="H45"/>
  <c r="X45" s="1"/>
  <c r="G45"/>
  <c r="W45" s="1"/>
  <c r="F45"/>
  <c r="V45" s="1"/>
  <c r="E45"/>
  <c r="U45" s="1"/>
  <c r="D45"/>
  <c r="D59" s="1"/>
  <c r="T44"/>
  <c r="T58" s="1"/>
  <c r="Q44"/>
  <c r="AH44" s="1"/>
  <c r="P44"/>
  <c r="AG44" s="1"/>
  <c r="O44"/>
  <c r="AF44" s="1"/>
  <c r="N44"/>
  <c r="AE44" s="1"/>
  <c r="M44"/>
  <c r="AD44" s="1"/>
  <c r="L44"/>
  <c r="AC44" s="1"/>
  <c r="J44"/>
  <c r="Z44" s="1"/>
  <c r="I44"/>
  <c r="Y44" s="1"/>
  <c r="H44"/>
  <c r="X44" s="1"/>
  <c r="G44"/>
  <c r="W44" s="1"/>
  <c r="F44"/>
  <c r="V44" s="1"/>
  <c r="E44"/>
  <c r="U44" s="1"/>
  <c r="D44"/>
  <c r="D58" s="1"/>
  <c r="T43"/>
  <c r="T57" s="1"/>
  <c r="Q43"/>
  <c r="AH43" s="1"/>
  <c r="P43"/>
  <c r="AG43" s="1"/>
  <c r="O43"/>
  <c r="AF43" s="1"/>
  <c r="N43"/>
  <c r="AE43" s="1"/>
  <c r="M43"/>
  <c r="AD43" s="1"/>
  <c r="L43"/>
  <c r="AC43" s="1"/>
  <c r="J43"/>
  <c r="Z43" s="1"/>
  <c r="I43"/>
  <c r="Y43" s="1"/>
  <c r="H43"/>
  <c r="X43" s="1"/>
  <c r="G43"/>
  <c r="W43" s="1"/>
  <c r="F43"/>
  <c r="V43" s="1"/>
  <c r="E43"/>
  <c r="U43" s="1"/>
  <c r="D43"/>
  <c r="D57" s="1"/>
  <c r="T42"/>
  <c r="T56" s="1"/>
  <c r="Q42"/>
  <c r="AH42" s="1"/>
  <c r="P42"/>
  <c r="AG42" s="1"/>
  <c r="O42"/>
  <c r="AF42" s="1"/>
  <c r="N42"/>
  <c r="AE42" s="1"/>
  <c r="M42"/>
  <c r="AD42" s="1"/>
  <c r="L42"/>
  <c r="AC42" s="1"/>
  <c r="J42"/>
  <c r="Z42" s="1"/>
  <c r="I42"/>
  <c r="Y42" s="1"/>
  <c r="H42"/>
  <c r="X42" s="1"/>
  <c r="G42"/>
  <c r="W42" s="1"/>
  <c r="F42"/>
  <c r="V42" s="1"/>
  <c r="E42"/>
  <c r="U42" s="1"/>
  <c r="D42"/>
  <c r="D56" s="1"/>
  <c r="T41"/>
  <c r="T55" s="1"/>
  <c r="Q41"/>
  <c r="AH41" s="1"/>
  <c r="P41"/>
  <c r="AG41" s="1"/>
  <c r="O41"/>
  <c r="AF41" s="1"/>
  <c r="N41"/>
  <c r="AE41" s="1"/>
  <c r="M41"/>
  <c r="AD41" s="1"/>
  <c r="L41"/>
  <c r="AC41" s="1"/>
  <c r="J41"/>
  <c r="Z41" s="1"/>
  <c r="I41"/>
  <c r="Y41" s="1"/>
  <c r="H41"/>
  <c r="X41" s="1"/>
  <c r="G41"/>
  <c r="W41" s="1"/>
  <c r="F41"/>
  <c r="V41" s="1"/>
  <c r="E41"/>
  <c r="U41" s="1"/>
  <c r="D41"/>
  <c r="D55" s="1"/>
  <c r="T40"/>
  <c r="T54" s="1"/>
  <c r="Q40"/>
  <c r="AH40" s="1"/>
  <c r="P40"/>
  <c r="AG40" s="1"/>
  <c r="O40"/>
  <c r="AF40" s="1"/>
  <c r="N40"/>
  <c r="AE40" s="1"/>
  <c r="M40"/>
  <c r="AD40" s="1"/>
  <c r="L40"/>
  <c r="AC40" s="1"/>
  <c r="J40"/>
  <c r="Z40" s="1"/>
  <c r="I40"/>
  <c r="Y40" s="1"/>
  <c r="H40"/>
  <c r="X40" s="1"/>
  <c r="G40"/>
  <c r="W40" s="1"/>
  <c r="F40"/>
  <c r="V40" s="1"/>
  <c r="E40"/>
  <c r="U40" s="1"/>
  <c r="D40"/>
  <c r="D54" s="1"/>
  <c r="AH39"/>
  <c r="AH53" s="1"/>
  <c r="AG39"/>
  <c r="AG53" s="1"/>
  <c r="AF39"/>
  <c r="AF53" s="1"/>
  <c r="AE39"/>
  <c r="AE53" s="1"/>
  <c r="AD39"/>
  <c r="AD53" s="1"/>
  <c r="AC39"/>
  <c r="AC53" s="1"/>
  <c r="Z39"/>
  <c r="Z53" s="1"/>
  <c r="Y39"/>
  <c r="Y53" s="1"/>
  <c r="X39"/>
  <c r="X53" s="1"/>
  <c r="W39"/>
  <c r="W53" s="1"/>
  <c r="V39"/>
  <c r="V53" s="1"/>
  <c r="U39"/>
  <c r="U53" s="1"/>
  <c r="T39"/>
  <c r="T53" s="1"/>
  <c r="Q39"/>
  <c r="Q53" s="1"/>
  <c r="P39"/>
  <c r="P53" s="1"/>
  <c r="O39"/>
  <c r="O53" s="1"/>
  <c r="N39"/>
  <c r="N53" s="1"/>
  <c r="M39"/>
  <c r="M53" s="1"/>
  <c r="L39"/>
  <c r="L53" s="1"/>
  <c r="J39"/>
  <c r="J53" s="1"/>
  <c r="I39"/>
  <c r="I53" s="1"/>
  <c r="H39"/>
  <c r="H53" s="1"/>
  <c r="G39"/>
  <c r="G53" s="1"/>
  <c r="F39"/>
  <c r="F53" s="1"/>
  <c r="E39"/>
  <c r="E53" s="1"/>
  <c r="D39"/>
  <c r="D53" s="1"/>
  <c r="AH35"/>
  <c r="AG35"/>
  <c r="AF35"/>
  <c r="AE35"/>
  <c r="AD35"/>
  <c r="AC35"/>
  <c r="Z35"/>
  <c r="Y35"/>
  <c r="X35"/>
  <c r="W35"/>
  <c r="V35"/>
  <c r="U35"/>
  <c r="AH34"/>
  <c r="AG34"/>
  <c r="AF34"/>
  <c r="AE34"/>
  <c r="AD34"/>
  <c r="AC34"/>
  <c r="Z34"/>
  <c r="Y34"/>
  <c r="X34"/>
  <c r="W34"/>
  <c r="V34"/>
  <c r="U34"/>
  <c r="AH33"/>
  <c r="AG33"/>
  <c r="AF33"/>
  <c r="AE33"/>
  <c r="AD33"/>
  <c r="AC33"/>
  <c r="Z33"/>
  <c r="Y33"/>
  <c r="X33"/>
  <c r="W33"/>
  <c r="V33"/>
  <c r="U33"/>
  <c r="AH32"/>
  <c r="AG32"/>
  <c r="AF32"/>
  <c r="AE32"/>
  <c r="AD32"/>
  <c r="AC32"/>
  <c r="Z32"/>
  <c r="Y32"/>
  <c r="X32"/>
  <c r="W32"/>
  <c r="V32"/>
  <c r="U32"/>
  <c r="AH31"/>
  <c r="AG31"/>
  <c r="AF31"/>
  <c r="AE31"/>
  <c r="AD31"/>
  <c r="AC31"/>
  <c r="Z31"/>
  <c r="Y31"/>
  <c r="X31"/>
  <c r="W31"/>
  <c r="V31"/>
  <c r="U31"/>
  <c r="AH30"/>
  <c r="AG30"/>
  <c r="AF30"/>
  <c r="AE30"/>
  <c r="AD30"/>
  <c r="AC30"/>
  <c r="Z30"/>
  <c r="Y30"/>
  <c r="X30"/>
  <c r="W30"/>
  <c r="V30"/>
  <c r="U30"/>
  <c r="AH29"/>
  <c r="AG29"/>
  <c r="AF29"/>
  <c r="AE29"/>
  <c r="AD29"/>
  <c r="AC29"/>
  <c r="Z29"/>
  <c r="Y29"/>
  <c r="X29"/>
  <c r="W29"/>
  <c r="V29"/>
  <c r="U29"/>
  <c r="AH28"/>
  <c r="AG28"/>
  <c r="AF28"/>
  <c r="AE28"/>
  <c r="AD28"/>
  <c r="AC28"/>
  <c r="Z28"/>
  <c r="Y28"/>
  <c r="X28"/>
  <c r="W28"/>
  <c r="V28"/>
  <c r="U28"/>
  <c r="AH27"/>
  <c r="AG27"/>
  <c r="AF27"/>
  <c r="AE27"/>
  <c r="AD27"/>
  <c r="AC27"/>
  <c r="Z27"/>
  <c r="Y27"/>
  <c r="X27"/>
  <c r="W27"/>
  <c r="V27"/>
  <c r="U27"/>
  <c r="AH26"/>
  <c r="AG26"/>
  <c r="AF26"/>
  <c r="AE26"/>
  <c r="AD26"/>
  <c r="AC26"/>
  <c r="Z26"/>
  <c r="Y26"/>
  <c r="X26"/>
  <c r="W26"/>
  <c r="V26"/>
  <c r="U26"/>
  <c r="R59" i="1"/>
  <c r="S59"/>
  <c r="T59"/>
  <c r="U59"/>
  <c r="V59"/>
  <c r="W59"/>
  <c r="X59"/>
  <c r="Y59"/>
  <c r="Z59"/>
  <c r="AA59"/>
  <c r="AB59"/>
  <c r="R60"/>
  <c r="S60"/>
  <c r="T60"/>
  <c r="U60"/>
  <c r="V60"/>
  <c r="W60"/>
  <c r="X60"/>
  <c r="Y60"/>
  <c r="Z60"/>
  <c r="AA60"/>
  <c r="AB60"/>
  <c r="R61"/>
  <c r="S61"/>
  <c r="T61"/>
  <c r="U61"/>
  <c r="V61"/>
  <c r="W61"/>
  <c r="X61"/>
  <c r="Y61"/>
  <c r="Z61"/>
  <c r="AA61"/>
  <c r="AB61"/>
  <c r="R62"/>
  <c r="S62"/>
  <c r="T62"/>
  <c r="U62"/>
  <c r="V62"/>
  <c r="W62"/>
  <c r="X62"/>
  <c r="Y62"/>
  <c r="Z62"/>
  <c r="AA62"/>
  <c r="AB62"/>
  <c r="R64"/>
  <c r="S64"/>
  <c r="T64"/>
  <c r="U64"/>
  <c r="V64"/>
  <c r="W64"/>
  <c r="X64"/>
  <c r="Y64"/>
  <c r="Z64"/>
  <c r="AA64"/>
  <c r="AB64"/>
  <c r="R65"/>
  <c r="S65"/>
  <c r="T65"/>
  <c r="U65"/>
  <c r="V65"/>
  <c r="W65"/>
  <c r="X65"/>
  <c r="Y65"/>
  <c r="Z65"/>
  <c r="AA65"/>
  <c r="AB65"/>
  <c r="R66"/>
  <c r="S66"/>
  <c r="T66"/>
  <c r="U66"/>
  <c r="V66"/>
  <c r="W66"/>
  <c r="X66"/>
  <c r="Y66"/>
  <c r="Z66"/>
  <c r="AA66"/>
  <c r="AB66"/>
  <c r="R67"/>
  <c r="S67"/>
  <c r="T67"/>
  <c r="U67"/>
  <c r="V67"/>
  <c r="W67"/>
  <c r="X67"/>
  <c r="Y67"/>
  <c r="Z67"/>
  <c r="AA67"/>
  <c r="AB67"/>
  <c r="R69"/>
  <c r="S69"/>
  <c r="T69"/>
  <c r="U69"/>
  <c r="V69"/>
  <c r="W69"/>
  <c r="X69"/>
  <c r="Y69"/>
  <c r="Z69"/>
  <c r="AA69"/>
  <c r="AB69"/>
  <c r="R70"/>
  <c r="S70"/>
  <c r="T70"/>
  <c r="U70"/>
  <c r="V70"/>
  <c r="W70"/>
  <c r="X70"/>
  <c r="Y70"/>
  <c r="Z70"/>
  <c r="AA70"/>
  <c r="AB70"/>
  <c r="R71"/>
  <c r="S71"/>
  <c r="T71"/>
  <c r="U71"/>
  <c r="V71"/>
  <c r="W71"/>
  <c r="X71"/>
  <c r="Y71"/>
  <c r="Z71"/>
  <c r="AA71"/>
  <c r="AB71"/>
  <c r="R72"/>
  <c r="S72"/>
  <c r="T72"/>
  <c r="U72"/>
  <c r="V72"/>
  <c r="W72"/>
  <c r="X72"/>
  <c r="Y72"/>
  <c r="Z72"/>
  <c r="AA72"/>
  <c r="AB72"/>
  <c r="R74"/>
  <c r="S74"/>
  <c r="T74"/>
  <c r="U74"/>
  <c r="V74"/>
  <c r="W74"/>
  <c r="X74"/>
  <c r="Y74"/>
  <c r="Z74"/>
  <c r="AA74"/>
  <c r="AB74"/>
  <c r="R75"/>
  <c r="S75"/>
  <c r="T75"/>
  <c r="U75"/>
  <c r="V75"/>
  <c r="W75"/>
  <c r="X75"/>
  <c r="Y75"/>
  <c r="Z75"/>
  <c r="AA75"/>
  <c r="AB75"/>
  <c r="R76"/>
  <c r="S76"/>
  <c r="T76"/>
  <c r="U76"/>
  <c r="V76"/>
  <c r="W76"/>
  <c r="X76"/>
  <c r="Y76"/>
  <c r="Z76"/>
  <c r="AA76"/>
  <c r="AB76"/>
  <c r="R77"/>
  <c r="S77"/>
  <c r="T77"/>
  <c r="U77"/>
  <c r="V77"/>
  <c r="W77"/>
  <c r="X77"/>
  <c r="Y77"/>
  <c r="Z77"/>
  <c r="AA77"/>
  <c r="AB77"/>
  <c r="R79"/>
  <c r="S79"/>
  <c r="T79"/>
  <c r="U79"/>
  <c r="V79"/>
  <c r="W79"/>
  <c r="X79"/>
  <c r="Y79"/>
  <c r="Z79"/>
  <c r="AA79"/>
  <c r="AB79"/>
  <c r="R80"/>
  <c r="S80"/>
  <c r="T80"/>
  <c r="U80"/>
  <c r="V80"/>
  <c r="W80"/>
  <c r="X80"/>
  <c r="Y80"/>
  <c r="Z80"/>
  <c r="AA80"/>
  <c r="AB80"/>
  <c r="R81"/>
  <c r="S81"/>
  <c r="T81"/>
  <c r="U81"/>
  <c r="V81"/>
  <c r="W81"/>
  <c r="X81"/>
  <c r="Y81"/>
  <c r="Z81"/>
  <c r="AA81"/>
  <c r="AB81"/>
  <c r="R82"/>
  <c r="S82"/>
  <c r="T82"/>
  <c r="U82"/>
  <c r="V82"/>
  <c r="W82"/>
  <c r="X82"/>
  <c r="Y82"/>
  <c r="Z82"/>
  <c r="AA82"/>
  <c r="AB82"/>
  <c r="R55"/>
  <c r="S55"/>
  <c r="T55"/>
  <c r="U55"/>
  <c r="V55"/>
  <c r="W55"/>
  <c r="X55"/>
  <c r="Y55"/>
  <c r="Z55"/>
  <c r="AA55"/>
  <c r="AB55"/>
  <c r="R56"/>
  <c r="S56"/>
  <c r="T56"/>
  <c r="U56"/>
  <c r="V56"/>
  <c r="W56"/>
  <c r="X56"/>
  <c r="Y56"/>
  <c r="Z56"/>
  <c r="AA56"/>
  <c r="AB56"/>
  <c r="R57"/>
  <c r="S57"/>
  <c r="T57"/>
  <c r="U57"/>
  <c r="V57"/>
  <c r="W57"/>
  <c r="X57"/>
  <c r="Y57"/>
  <c r="Z57"/>
  <c r="AA57"/>
  <c r="AB57"/>
  <c r="S54"/>
  <c r="T54"/>
  <c r="U54"/>
  <c r="V54"/>
  <c r="W54"/>
  <c r="X54"/>
  <c r="Y54"/>
  <c r="Z54"/>
  <c r="AA54"/>
  <c r="AB54"/>
  <c r="R54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AB51"/>
  <c r="AA51"/>
  <c r="Z51"/>
  <c r="Y51"/>
  <c r="X51"/>
  <c r="W51"/>
  <c r="V51"/>
  <c r="U51"/>
  <c r="T51"/>
  <c r="S51"/>
  <c r="R51"/>
  <c r="S39" l="1"/>
  <c r="R22"/>
  <c r="S22"/>
  <c r="T22"/>
  <c r="U22"/>
  <c r="V22"/>
  <c r="W22"/>
  <c r="X22"/>
  <c r="Y22"/>
  <c r="Z22"/>
  <c r="AA22"/>
  <c r="AB22"/>
  <c r="R23"/>
  <c r="S23"/>
  <c r="T23"/>
  <c r="U23"/>
  <c r="V23"/>
  <c r="W23"/>
  <c r="X23"/>
  <c r="Y23"/>
  <c r="Z23"/>
  <c r="AA23"/>
  <c r="AB23"/>
  <c r="R24"/>
  <c r="S24"/>
  <c r="T24"/>
  <c r="U24"/>
  <c r="V24"/>
  <c r="W24"/>
  <c r="X24"/>
  <c r="Y24"/>
  <c r="Z24"/>
  <c r="AA24"/>
  <c r="AB24"/>
  <c r="R25"/>
  <c r="S25"/>
  <c r="T25"/>
  <c r="U25"/>
  <c r="V25"/>
  <c r="W25"/>
  <c r="X25"/>
  <c r="Y25"/>
  <c r="Z25"/>
  <c r="AA25"/>
  <c r="AB25"/>
  <c r="R27"/>
  <c r="S27"/>
  <c r="T27"/>
  <c r="U27"/>
  <c r="V27"/>
  <c r="W27"/>
  <c r="X27"/>
  <c r="Y27"/>
  <c r="Z27"/>
  <c r="AA27"/>
  <c r="AB27"/>
  <c r="R28"/>
  <c r="S28"/>
  <c r="T28"/>
  <c r="U28"/>
  <c r="V28"/>
  <c r="W28"/>
  <c r="X28"/>
  <c r="Y28"/>
  <c r="Z28"/>
  <c r="AA28"/>
  <c r="AB28"/>
  <c r="R29"/>
  <c r="S29"/>
  <c r="T29"/>
  <c r="U29"/>
  <c r="V29"/>
  <c r="W29"/>
  <c r="X29"/>
  <c r="Y29"/>
  <c r="Z29"/>
  <c r="AA29"/>
  <c r="AB29"/>
  <c r="R30"/>
  <c r="S30"/>
  <c r="T30"/>
  <c r="U30"/>
  <c r="V30"/>
  <c r="W30"/>
  <c r="X30"/>
  <c r="Y30"/>
  <c r="Z30"/>
  <c r="AA30"/>
  <c r="AB30"/>
  <c r="R32"/>
  <c r="S32"/>
  <c r="T32"/>
  <c r="U32"/>
  <c r="V32"/>
  <c r="W32"/>
  <c r="X32"/>
  <c r="Y32"/>
  <c r="Z32"/>
  <c r="AA32"/>
  <c r="AB32"/>
  <c r="R33"/>
  <c r="S33"/>
  <c r="T33"/>
  <c r="U33"/>
  <c r="V33"/>
  <c r="W33"/>
  <c r="X33"/>
  <c r="Y33"/>
  <c r="Z33"/>
  <c r="AA33"/>
  <c r="AB33"/>
  <c r="R34"/>
  <c r="S34"/>
  <c r="T34"/>
  <c r="U34"/>
  <c r="V34"/>
  <c r="W34"/>
  <c r="X34"/>
  <c r="Y34"/>
  <c r="Z34"/>
  <c r="AA34"/>
  <c r="AB34"/>
  <c r="R35"/>
  <c r="S35"/>
  <c r="T35"/>
  <c r="U35"/>
  <c r="V35"/>
  <c r="W35"/>
  <c r="X35"/>
  <c r="Y35"/>
  <c r="Z35"/>
  <c r="AA35"/>
  <c r="AB35"/>
  <c r="R37"/>
  <c r="S37"/>
  <c r="T37"/>
  <c r="U37"/>
  <c r="V37"/>
  <c r="W37"/>
  <c r="X37"/>
  <c r="Y37"/>
  <c r="Z37"/>
  <c r="AA37"/>
  <c r="AB37"/>
  <c r="R38"/>
  <c r="S38"/>
  <c r="T38"/>
  <c r="U38"/>
  <c r="V38"/>
  <c r="W38"/>
  <c r="X38"/>
  <c r="Y38"/>
  <c r="Z38"/>
  <c r="AA38"/>
  <c r="AB38"/>
  <c r="R39"/>
  <c r="T39"/>
  <c r="U39"/>
  <c r="V39"/>
  <c r="W39"/>
  <c r="X39"/>
  <c r="Y39"/>
  <c r="Z39"/>
  <c r="AA39"/>
  <c r="AB39"/>
  <c r="R40"/>
  <c r="S40"/>
  <c r="T40"/>
  <c r="U40"/>
  <c r="V40"/>
  <c r="W40"/>
  <c r="X40"/>
  <c r="Y40"/>
  <c r="Z40"/>
  <c r="AA40"/>
  <c r="AB40"/>
  <c r="R42"/>
  <c r="S42"/>
  <c r="T42"/>
  <c r="U42"/>
  <c r="V42"/>
  <c r="W42"/>
  <c r="X42"/>
  <c r="Y42"/>
  <c r="Z42"/>
  <c r="AA42"/>
  <c r="AB42"/>
  <c r="R43"/>
  <c r="S43"/>
  <c r="T43"/>
  <c r="U43"/>
  <c r="V43"/>
  <c r="W43"/>
  <c r="X43"/>
  <c r="Y43"/>
  <c r="Z43"/>
  <c r="AA43"/>
  <c r="AB43"/>
  <c r="R44"/>
  <c r="S44"/>
  <c r="T44"/>
  <c r="U44"/>
  <c r="V44"/>
  <c r="W44"/>
  <c r="X44"/>
  <c r="Y44"/>
  <c r="Z44"/>
  <c r="AA44"/>
  <c r="AB44"/>
  <c r="R45"/>
  <c r="S45"/>
  <c r="T45"/>
  <c r="U45"/>
  <c r="V45"/>
  <c r="W45"/>
  <c r="X45"/>
  <c r="Y45"/>
  <c r="Z45"/>
  <c r="AA45"/>
  <c r="AB45"/>
  <c r="R18"/>
  <c r="S18"/>
  <c r="T18"/>
  <c r="U18"/>
  <c r="V18"/>
  <c r="W18"/>
  <c r="X18"/>
  <c r="Y18"/>
  <c r="Z18"/>
  <c r="AA18"/>
  <c r="AB18"/>
  <c r="R19"/>
  <c r="S19"/>
  <c r="T19"/>
  <c r="U19"/>
  <c r="V19"/>
  <c r="W19"/>
  <c r="X19"/>
  <c r="Y19"/>
  <c r="Z19"/>
  <c r="AA19"/>
  <c r="AB19"/>
  <c r="R20"/>
  <c r="S20"/>
  <c r="T20"/>
  <c r="U20"/>
  <c r="V20"/>
  <c r="W20"/>
  <c r="X20"/>
  <c r="Y20"/>
  <c r="Z20"/>
  <c r="AA20"/>
  <c r="AB20"/>
  <c r="S17"/>
  <c r="T17"/>
  <c r="U17"/>
  <c r="V17"/>
  <c r="W17"/>
  <c r="X17"/>
  <c r="Y17"/>
  <c r="Z17"/>
  <c r="AA17"/>
  <c r="AB17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16"/>
  <c r="R17"/>
  <c r="S14"/>
  <c r="T14"/>
  <c r="U14"/>
  <c r="V14"/>
  <c r="W14"/>
  <c r="X14"/>
  <c r="Y14"/>
  <c r="Z14"/>
  <c r="AA14"/>
  <c r="AB14"/>
  <c r="R14"/>
</calcChain>
</file>

<file path=xl/sharedStrings.xml><?xml version="1.0" encoding="utf-8"?>
<sst xmlns="http://schemas.openxmlformats.org/spreadsheetml/2006/main" count="617" uniqueCount="145">
  <si>
    <t>Column Labels</t>
  </si>
  <si>
    <t>Row Labels</t>
  </si>
  <si>
    <t>F30%SPR</t>
  </si>
  <si>
    <t>F40%SPR</t>
  </si>
  <si>
    <t>Fcurrent</t>
  </si>
  <si>
    <t>F 85%SPR30</t>
  </si>
  <si>
    <t>F 75%SPR30</t>
  </si>
  <si>
    <t>F 65%SPR30</t>
  </si>
  <si>
    <t>Deterministic run</t>
  </si>
  <si>
    <t>low CL</t>
  </si>
  <si>
    <t>upp CL</t>
  </si>
  <si>
    <t>Median</t>
  </si>
  <si>
    <t>YIELD landings kg</t>
  </si>
  <si>
    <t>Yield landings lbs</t>
  </si>
  <si>
    <t>Atlantic stock unit</t>
  </si>
  <si>
    <t>Median boots</t>
  </si>
  <si>
    <t>Gulf of Mexico stock unit</t>
  </si>
  <si>
    <t>2006*</t>
  </si>
  <si>
    <t>2007**</t>
  </si>
  <si>
    <t xml:space="preserve">** 2007 fishing year projected as Fcurrent </t>
  </si>
  <si>
    <t xml:space="preserve">*  2006 last fishing year of assessment </t>
  </si>
  <si>
    <t>Proportions of catch by Stock unit at different boundaries in the Florida East Coast</t>
  </si>
  <si>
    <t>Values provided by S. Turner / C. Porch</t>
  </si>
  <si>
    <t>TOR Dade-Monroe</t>
  </si>
  <si>
    <t>US-1 Council Boundary</t>
  </si>
  <si>
    <t>Proportion ATL south of Dade-Monroe</t>
  </si>
  <si>
    <t xml:space="preserve">Proportion ATL west of US-1 </t>
  </si>
  <si>
    <t>Proportion GOM north of Dade-Monroe line</t>
  </si>
  <si>
    <t>Proportion GOM east of US-1</t>
  </si>
  <si>
    <t>TOR</t>
  </si>
  <si>
    <t>StockUnit</t>
  </si>
  <si>
    <t>Code</t>
  </si>
  <si>
    <t>Proportion</t>
  </si>
  <si>
    <t>TOR_Dade</t>
  </si>
  <si>
    <t>GLF</t>
  </si>
  <si>
    <t>TOR_Dade/GLF</t>
  </si>
  <si>
    <t>TOR_US1</t>
  </si>
  <si>
    <t>TOR_US1/GLF</t>
  </si>
  <si>
    <t>ATL</t>
  </si>
  <si>
    <t>TOR_Dade/ATL</t>
  </si>
  <si>
    <t>TOR_US1/ATL</t>
  </si>
  <si>
    <t>Deterministic Run</t>
  </si>
  <si>
    <t>Yield landings kg</t>
  </si>
  <si>
    <t>Yield landings million lbs</t>
  </si>
  <si>
    <t>Stock Unit</t>
  </si>
  <si>
    <t>Atlantic</t>
  </si>
  <si>
    <t>Gulf of Mexico</t>
  </si>
  <si>
    <t>Year</t>
  </si>
  <si>
    <t>Projections adjusted for Dade-Monroe management unit</t>
  </si>
  <si>
    <t>Projections adjusted for Council boundary management unit</t>
  </si>
  <si>
    <t>Fishing Year</t>
  </si>
  <si>
    <t>Commercial million lbs</t>
  </si>
  <si>
    <t>Recreational million lbs</t>
  </si>
  <si>
    <t>Total wgt</t>
  </si>
  <si>
    <t>Commercial numbers</t>
  </si>
  <si>
    <t>Recreational numbers</t>
  </si>
  <si>
    <t>Total numbers</t>
  </si>
  <si>
    <t>Total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</si>
  <si>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</si>
  <si>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</si>
  <si>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</si>
  <si>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</si>
  <si>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</si>
  <si>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</si>
  <si>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</si>
  <si>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</si>
  <si>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</si>
  <si>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</si>
  <si>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</si>
  <si>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</si>
  <si>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</si>
  <si>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</si>
  <si>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</si>
  <si>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</si>
  <si>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</si>
  <si>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</si>
  <si>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</si>
  <si>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</si>
  <si>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</si>
  <si>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</si>
  <si>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</si>
  <si>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</si>
  <si>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</si>
  <si>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</si>
  <si>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Trends of landing and dead discards for King mackerel stock units VPA final models (50% split of catch in mix zone-winter between stock units)</t>
  </si>
  <si>
    <t xml:space="preserve">Shrimp Bycatch estimates Base model </t>
  </si>
  <si>
    <t>Age 0 numbers of fish</t>
  </si>
  <si>
    <t>Gulf</t>
  </si>
  <si>
    <t xml:space="preserve">Dead discards numbers of fish </t>
  </si>
  <si>
    <t>All recreational fisheries only</t>
  </si>
  <si>
    <t>Avg wgt Gulf</t>
  </si>
  <si>
    <t>Avg wgt Atlantic</t>
  </si>
  <si>
    <t>Dead disc wgt lbs Gulf</t>
  </si>
  <si>
    <t>Dead disc wgt lbs Atlantic</t>
  </si>
  <si>
    <t>Stock</t>
  </si>
  <si>
    <t>Fyear</t>
  </si>
  <si>
    <t xml:space="preserve">Stock </t>
  </si>
  <si>
    <t>GOM</t>
  </si>
  <si>
    <t>Projections status quo catch Mixing-winter all GOM unit</t>
  </si>
  <si>
    <t>Atlantic Stock Unit</t>
  </si>
  <si>
    <t>Gulf Mexico Stock Unit</t>
  </si>
  <si>
    <t>Scenario</t>
  </si>
  <si>
    <t>Cte Catch</t>
  </si>
  <si>
    <t>Base Model</t>
  </si>
  <si>
    <t>New Index</t>
  </si>
  <si>
    <t>MLE Indices weighting</t>
  </si>
  <si>
    <t>Base Model**</t>
  </si>
  <si>
    <t>Fishery Dependent Indices Only</t>
  </si>
  <si>
    <t xml:space="preserve"> 6.0 mlbs</t>
  </si>
  <si>
    <t>8.0 mlbs</t>
  </si>
  <si>
    <t>7.0 mlbs</t>
  </si>
  <si>
    <t>9.0 mlbs</t>
  </si>
  <si>
    <t>9.5 mlbs</t>
  </si>
  <si>
    <t>8.5 mlbs</t>
  </si>
  <si>
    <t>10.0 mlbs</t>
  </si>
  <si>
    <t>10.5 mlbs</t>
  </si>
  <si>
    <t>11.0 mlbs</t>
  </si>
  <si>
    <t>11.5 mlbs</t>
  </si>
  <si>
    <t>12.0 mlbs</t>
  </si>
  <si>
    <t>12.5 mlbs</t>
  </si>
  <si>
    <t xml:space="preserve"> 11.5 mlbs</t>
  </si>
  <si>
    <t>13.0 mlbs</t>
  </si>
  <si>
    <t>13.5 mlbs</t>
  </si>
  <si>
    <t>14.0 mlbs</t>
  </si>
  <si>
    <t>15.0 mlbs</t>
  </si>
  <si>
    <t>16.0 mlbs</t>
  </si>
  <si>
    <t>Trends of Fishing Mortality and Spawning stock biomass</t>
  </si>
  <si>
    <t xml:space="preserve">Atlantic Stock Unit </t>
  </si>
  <si>
    <t>Gulf of Mexico Stock Unit</t>
  </si>
  <si>
    <t xml:space="preserve">SSB VPA estimated value </t>
  </si>
  <si>
    <t xml:space="preserve">SSB/MSST </t>
  </si>
  <si>
    <t>SSB VPA estimated value Million hydrated eggs</t>
  </si>
  <si>
    <t>Million hydrated eggs</t>
  </si>
  <si>
    <t>Deterministic</t>
  </si>
  <si>
    <t>low CI</t>
  </si>
  <si>
    <t>upp CI</t>
  </si>
  <si>
    <t>F apical VPA estimate</t>
  </si>
  <si>
    <t>Fcurr/ MFMT</t>
  </si>
  <si>
    <t>fishing mortality rate</t>
  </si>
  <si>
    <t xml:space="preserve">Converstion to pound units </t>
  </si>
  <si>
    <t>Yield of landings projections series for King mackerel stock units from the VPA final models (as per recommendation of the Review Panel SEDAR-16 RW)</t>
  </si>
  <si>
    <r>
      <rPr>
        <b/>
        <sz val="8"/>
        <color theme="1"/>
        <rFont val="Arial"/>
        <family val="2"/>
      </rPr>
      <t>Note</t>
    </r>
    <r>
      <rPr>
        <sz val="8"/>
        <color theme="1"/>
        <rFont val="Arial"/>
        <family val="2"/>
      </rPr>
      <t xml:space="preserve"> similar tables presented in SEDAR 16 RW-01 document refer to total removals, landings plus dead discards.</t>
    </r>
  </si>
  <si>
    <t>Headboat million lbs</t>
  </si>
  <si>
    <t>MRFSS million lbs</t>
  </si>
  <si>
    <t xml:space="preserve">Projections Final Model 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</si>
</sst>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_(* #,##0.000_);_(* \(#,##0.000\);_(* &quot;-&quot;??_);_(@_)"/>
    <numFmt numFmtId="167" formatCode="0.0"/>
  </numFmts>
  <fonts count="22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4"/>
      <color theme="3" tint="0.39997558519241921"/>
      <name val="Calibri"/>
      <family val="2"/>
      <scheme val="minor"/>
    </font>
    <font>
      <i/>
      <sz val="10"/>
      <color theme="1"/>
      <name val="Arial"/>
      <family val="2"/>
    </font>
    <font>
      <sz val="8"/>
      <color theme="0" tint="-0.499984740745262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6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3" borderId="0" xfId="0" applyFont="1" applyFill="1"/>
    <xf numFmtId="0" fontId="3" fillId="3" borderId="1" xfId="0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3" fillId="0" borderId="0" xfId="0" applyNumberFormat="1" applyFont="1"/>
    <xf numFmtId="0" fontId="0" fillId="0" borderId="0" xfId="0" applyAlignment="1">
      <alignment horizontal="left" indent="2"/>
    </xf>
    <xf numFmtId="0" fontId="3" fillId="0" borderId="0" xfId="0" applyFont="1"/>
    <xf numFmtId="0" fontId="5" fillId="0" borderId="0" xfId="0" applyNumberFormat="1" applyFont="1"/>
    <xf numFmtId="0" fontId="6" fillId="0" borderId="0" xfId="0" applyNumberFormat="1" applyFont="1"/>
    <xf numFmtId="164" fontId="5" fillId="0" borderId="0" xfId="1" applyNumberFormat="1" applyFont="1"/>
    <xf numFmtId="0" fontId="3" fillId="0" borderId="0" xfId="0" applyNumberFormat="1" applyFont="1" applyBorder="1"/>
    <xf numFmtId="0" fontId="3" fillId="0" borderId="0" xfId="0" applyFont="1" applyFill="1"/>
    <xf numFmtId="0" fontId="3" fillId="0" borderId="0" xfId="0" applyFont="1" applyFill="1" applyBorder="1"/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2" borderId="0" xfId="2"/>
    <xf numFmtId="0" fontId="2" fillId="2" borderId="0" xfId="2" applyFont="1"/>
    <xf numFmtId="0" fontId="7" fillId="0" borderId="0" xfId="0" applyFont="1"/>
    <xf numFmtId="0" fontId="6" fillId="0" borderId="0" xfId="0" applyFont="1"/>
    <xf numFmtId="0" fontId="3" fillId="3" borderId="1" xfId="0" applyFont="1" applyFill="1" applyBorder="1" applyAlignment="1">
      <alignment horizontal="right"/>
    </xf>
    <xf numFmtId="0" fontId="5" fillId="0" borderId="0" xfId="0" applyFont="1"/>
    <xf numFmtId="0" fontId="2" fillId="2" borderId="0" xfId="2" applyFont="1" applyAlignment="1">
      <alignment horizontal="right"/>
    </xf>
    <xf numFmtId="0" fontId="8" fillId="0" borderId="0" xfId="0" applyFont="1"/>
    <xf numFmtId="11" fontId="0" fillId="0" borderId="0" xfId="0" applyNumberFormat="1"/>
    <xf numFmtId="0" fontId="5" fillId="0" borderId="0" xfId="0" applyFont="1" applyAlignment="1">
      <alignment horizontal="right"/>
    </xf>
    <xf numFmtId="9" fontId="5" fillId="0" borderId="0" xfId="3" applyFont="1"/>
    <xf numFmtId="0" fontId="9" fillId="0" borderId="0" xfId="0" applyFont="1" applyAlignment="1">
      <alignment horizontal="right"/>
    </xf>
    <xf numFmtId="9" fontId="5" fillId="0" borderId="0" xfId="0" applyNumberFormat="1" applyFont="1"/>
    <xf numFmtId="0" fontId="3" fillId="4" borderId="0" xfId="0" applyFont="1" applyFill="1"/>
    <xf numFmtId="0" fontId="0" fillId="4" borderId="0" xfId="0" applyFill="1"/>
    <xf numFmtId="0" fontId="10" fillId="0" borderId="0" xfId="0" applyFont="1"/>
    <xf numFmtId="0" fontId="10" fillId="0" borderId="0" xfId="0" applyFont="1" applyFill="1"/>
    <xf numFmtId="0" fontId="0" fillId="0" borderId="0" xfId="0" applyFill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 vertical="center"/>
    </xf>
    <xf numFmtId="0" fontId="10" fillId="0" borderId="0" xfId="0" applyNumberFormat="1" applyFont="1"/>
    <xf numFmtId="165" fontId="10" fillId="0" borderId="0" xfId="0" applyNumberFormat="1" applyFont="1"/>
    <xf numFmtId="0" fontId="12" fillId="0" borderId="0" xfId="4"/>
    <xf numFmtId="0" fontId="13" fillId="0" borderId="0" xfId="4" applyFont="1"/>
    <xf numFmtId="0" fontId="12" fillId="0" borderId="0" xfId="4" applyAlignment="1">
      <alignment horizontal="right"/>
    </xf>
    <xf numFmtId="166" fontId="0" fillId="0" borderId="0" xfId="5" applyNumberFormat="1" applyFont="1"/>
    <xf numFmtId="164" fontId="0" fillId="5" borderId="0" xfId="5" applyNumberFormat="1" applyFont="1" applyFill="1"/>
    <xf numFmtId="164" fontId="12" fillId="5" borderId="0" xfId="4" applyNumberFormat="1" applyFill="1"/>
    <xf numFmtId="164" fontId="12" fillId="0" borderId="0" xfId="4" applyNumberFormat="1"/>
    <xf numFmtId="1" fontId="12" fillId="0" borderId="0" xfId="4" applyNumberFormat="1"/>
    <xf numFmtId="167" fontId="12" fillId="0" borderId="0" xfId="4" applyNumberFormat="1"/>
    <xf numFmtId="164" fontId="0" fillId="0" borderId="0" xfId="5" applyNumberFormat="1" applyFont="1" applyFill="1"/>
    <xf numFmtId="164" fontId="0" fillId="6" borderId="0" xfId="5" applyNumberFormat="1" applyFont="1" applyFill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15" fillId="0" borderId="0" xfId="4" applyFont="1"/>
    <xf numFmtId="0" fontId="12" fillId="0" borderId="3" xfId="4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16" fillId="0" borderId="0" xfId="0" applyFont="1"/>
    <xf numFmtId="166" fontId="16" fillId="0" borderId="0" xfId="0" applyNumberFormat="1" applyFont="1"/>
    <xf numFmtId="0" fontId="5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7" xfId="0" applyNumberFormat="1" applyFont="1" applyBorder="1" applyAlignment="1">
      <alignment horizontal="right"/>
    </xf>
    <xf numFmtId="0" fontId="5" fillId="0" borderId="8" xfId="0" applyNumberFormat="1" applyFont="1" applyBorder="1" applyAlignment="1">
      <alignment horizontal="right"/>
    </xf>
    <xf numFmtId="0" fontId="5" fillId="0" borderId="0" xfId="0" applyNumberFormat="1" applyFont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5" fillId="0" borderId="10" xfId="0" applyNumberFormat="1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2" xfId="0" applyNumberFormat="1" applyFont="1" applyBorder="1" applyAlignment="1">
      <alignment horizontal="right"/>
    </xf>
    <xf numFmtId="0" fontId="5" fillId="0" borderId="13" xfId="0" applyNumberFormat="1" applyFont="1" applyBorder="1" applyAlignment="1">
      <alignment horizontal="right"/>
    </xf>
    <xf numFmtId="0" fontId="20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1" fontId="10" fillId="0" borderId="0" xfId="0" applyNumberFormat="1" applyFont="1"/>
    <xf numFmtId="0" fontId="11" fillId="0" borderId="0" xfId="0" applyFont="1" applyBorder="1" applyAlignment="1">
      <alignment horizontal="center" vertical="center"/>
    </xf>
    <xf numFmtId="0" fontId="21" fillId="0" borderId="2" xfId="4" applyFont="1" applyBorder="1" applyAlignment="1">
      <alignment horizontal="center" vertical="center" wrapText="1"/>
    </xf>
    <xf numFmtId="0" fontId="21" fillId="5" borderId="2" xfId="4" applyFont="1" applyFill="1" applyBorder="1" applyAlignment="1">
      <alignment horizontal="center" vertical="center" wrapText="1"/>
    </xf>
    <xf numFmtId="0" fontId="12" fillId="0" borderId="12" xfId="4" applyBorder="1" applyAlignment="1">
      <alignment horizontal="right"/>
    </xf>
    <xf numFmtId="166" fontId="0" fillId="0" borderId="12" xfId="5" applyNumberFormat="1" applyFont="1" applyBorder="1"/>
    <xf numFmtId="164" fontId="0" fillId="5" borderId="12" xfId="5" applyNumberFormat="1" applyFont="1" applyFill="1" applyBorder="1"/>
    <xf numFmtId="164" fontId="12" fillId="5" borderId="12" xfId="4" applyNumberFormat="1" applyFill="1" applyBorder="1"/>
    <xf numFmtId="0" fontId="16" fillId="0" borderId="12" xfId="0" applyFont="1" applyBorder="1"/>
    <xf numFmtId="166" fontId="16" fillId="0" borderId="12" xfId="0" applyNumberFormat="1" applyFont="1" applyBorder="1"/>
    <xf numFmtId="0" fontId="16" fillId="0" borderId="0" xfId="0" applyFont="1" applyAlignment="1">
      <alignment horizontal="right"/>
    </xf>
    <xf numFmtId="164" fontId="16" fillId="0" borderId="0" xfId="5" applyNumberFormat="1" applyFont="1"/>
    <xf numFmtId="0" fontId="16" fillId="8" borderId="3" xfId="0" applyFont="1" applyFill="1" applyBorder="1" applyAlignment="1">
      <alignment horizontal="right"/>
    </xf>
    <xf numFmtId="164" fontId="16" fillId="8" borderId="3" xfId="5" applyNumberFormat="1" applyFont="1" applyFill="1" applyBorder="1"/>
    <xf numFmtId="2" fontId="16" fillId="0" borderId="0" xfId="4" applyNumberFormat="1" applyFont="1"/>
    <xf numFmtId="164" fontId="16" fillId="0" borderId="0" xfId="1" applyNumberFormat="1" applyFont="1"/>
    <xf numFmtId="0" fontId="16" fillId="0" borderId="3" xfId="0" applyFont="1" applyBorder="1" applyAlignment="1">
      <alignment horizontal="right"/>
    </xf>
    <xf numFmtId="164" fontId="16" fillId="0" borderId="3" xfId="5" applyNumberFormat="1" applyFont="1" applyBorder="1"/>
    <xf numFmtId="164" fontId="16" fillId="0" borderId="0" xfId="4" applyNumberFormat="1" applyFont="1"/>
    <xf numFmtId="0" fontId="16" fillId="0" borderId="0" xfId="0" applyFont="1" applyBorder="1" applyAlignment="1">
      <alignment horizontal="right"/>
    </xf>
    <xf numFmtId="164" fontId="16" fillId="0" borderId="0" xfId="5" applyNumberFormat="1" applyFont="1" applyBorder="1"/>
    <xf numFmtId="0" fontId="6" fillId="9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0" borderId="7" xfId="0" applyBorder="1"/>
    <xf numFmtId="0" fontId="18" fillId="0" borderId="7" xfId="0" applyFont="1" applyBorder="1"/>
    <xf numFmtId="0" fontId="0" fillId="0" borderId="0" xfId="0" applyBorder="1"/>
    <xf numFmtId="0" fontId="6" fillId="0" borderId="0" xfId="0" applyFont="1" applyBorder="1"/>
    <xf numFmtId="0" fontId="6" fillId="0" borderId="12" xfId="0" applyFont="1" applyBorder="1"/>
    <xf numFmtId="0" fontId="18" fillId="0" borderId="0" xfId="0" applyFont="1" applyBorder="1"/>
    <xf numFmtId="0" fontId="10" fillId="0" borderId="12" xfId="0" applyFont="1" applyBorder="1"/>
    <xf numFmtId="0" fontId="10" fillId="0" borderId="12" xfId="0" applyNumberFormat="1" applyFont="1" applyBorder="1"/>
    <xf numFmtId="165" fontId="10" fillId="0" borderId="12" xfId="0" applyNumberFormat="1" applyFont="1" applyBorder="1"/>
  </cellXfs>
  <cellStyles count="7">
    <cellStyle name="Accent4" xfId="2" builtinId="41"/>
    <cellStyle name="Comma" xfId="1" builtinId="3"/>
    <cellStyle name="Comma 2" xfId="5"/>
    <cellStyle name="Normal" xfId="0" builtinId="0"/>
    <cellStyle name="Normal 2" xfId="4"/>
    <cellStyle name="Percent" xfId="3" builtinId="5"/>
    <cellStyle name="Percent 2" xfId="6"/>
  </cellStyles>
  <dxfs count="14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* #,##0_);_(* \(#,##0\);_(* &quot;-&quot;??_);_(@_)"/>
      <border diagonalUp="0" diagonalDown="0" outline="0">
        <left/>
        <right/>
        <top/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* #,##0_);_(* \(#,##0\);_(* &quot;-&quot;??_);_(@_)"/>
      <border diagonalUp="0" diagonalDown="0" outline="0">
        <left/>
        <right/>
        <top/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6" tint="0.39997558519241921"/>
        </bottom>
      </border>
    </dxf>
    <dxf>
      <border outline="0"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 outline="0"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F_SSB_Trends1981_06!$H$10</c:f>
          <c:strCache>
            <c:ptCount val="1"/>
            <c:pt idx="0">
              <c:v>SSB VPA estimated value </c:v>
            </c:pt>
          </c:strCache>
        </c:strRef>
      </c:tx>
      <c:layout/>
      <c:txPr>
        <a:bodyPr/>
        <a:lstStyle/>
        <a:p>
          <a:pPr>
            <a:defRPr sz="1400"/>
          </a:pPr>
          <a:endParaRPr lang="en-US"/>
        </a:p>
      </c:txPr>
    </c:title>
    <c:plotArea>
      <c:layout/>
      <c:scatterChart>
        <c:scatterStyle val="lineMarker"/>
        <c:ser>
          <c:idx val="0"/>
          <c:order val="0"/>
          <c:tx>
            <c:strRef>
              <c:f>F_SSB_Trends1981_06!$H$12</c:f>
              <c:strCache>
                <c:ptCount val="1"/>
                <c:pt idx="0">
                  <c:v>Deterministic</c:v>
                </c:pt>
              </c:strCache>
            </c:strRef>
          </c:tx>
          <c:marker>
            <c:symbol val="none"/>
          </c:marker>
          <c:xVal>
            <c:numRef>
              <c:f>F_SSB_Trends1981_06!$G$13:$G$38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F_SSB_Trends1981_06!$H$13:$H$38</c:f>
              <c:numCache>
                <c:formatCode>General</c:formatCode>
                <c:ptCount val="26"/>
                <c:pt idx="0">
                  <c:v>4508</c:v>
                </c:pt>
                <c:pt idx="1">
                  <c:v>4568</c:v>
                </c:pt>
                <c:pt idx="2">
                  <c:v>4587</c:v>
                </c:pt>
                <c:pt idx="3">
                  <c:v>4498</c:v>
                </c:pt>
                <c:pt idx="4">
                  <c:v>4418</c:v>
                </c:pt>
                <c:pt idx="5">
                  <c:v>4275</c:v>
                </c:pt>
                <c:pt idx="6">
                  <c:v>4086</c:v>
                </c:pt>
                <c:pt idx="7">
                  <c:v>3873</c:v>
                </c:pt>
                <c:pt idx="8">
                  <c:v>3555</c:v>
                </c:pt>
                <c:pt idx="9">
                  <c:v>3545</c:v>
                </c:pt>
                <c:pt idx="10">
                  <c:v>3580</c:v>
                </c:pt>
                <c:pt idx="11">
                  <c:v>3369</c:v>
                </c:pt>
                <c:pt idx="12">
                  <c:v>3098</c:v>
                </c:pt>
                <c:pt idx="13">
                  <c:v>2962</c:v>
                </c:pt>
                <c:pt idx="14">
                  <c:v>2873</c:v>
                </c:pt>
                <c:pt idx="15">
                  <c:v>2847</c:v>
                </c:pt>
                <c:pt idx="16">
                  <c:v>2824</c:v>
                </c:pt>
                <c:pt idx="17">
                  <c:v>2701</c:v>
                </c:pt>
                <c:pt idx="18">
                  <c:v>2641</c:v>
                </c:pt>
                <c:pt idx="19">
                  <c:v>2640</c:v>
                </c:pt>
                <c:pt idx="20">
                  <c:v>2476</c:v>
                </c:pt>
                <c:pt idx="21">
                  <c:v>2377</c:v>
                </c:pt>
                <c:pt idx="22">
                  <c:v>2341</c:v>
                </c:pt>
                <c:pt idx="23">
                  <c:v>2365</c:v>
                </c:pt>
                <c:pt idx="24">
                  <c:v>2433</c:v>
                </c:pt>
                <c:pt idx="25">
                  <c:v>2443</c:v>
                </c:pt>
              </c:numCache>
            </c:numRef>
          </c:yVal>
        </c:ser>
        <c:ser>
          <c:idx val="1"/>
          <c:order val="1"/>
          <c:tx>
            <c:strRef>
              <c:f>F_SSB_Trends1981_06!$I$12</c:f>
              <c:strCache>
                <c:ptCount val="1"/>
                <c:pt idx="0">
                  <c:v>low CI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F_SSB_Trends1981_06!$G$13:$G$38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F_SSB_Trends1981_06!$I$13:$I$38</c:f>
              <c:numCache>
                <c:formatCode>General</c:formatCode>
                <c:ptCount val="26"/>
                <c:pt idx="0">
                  <c:v>4496</c:v>
                </c:pt>
                <c:pt idx="1">
                  <c:v>4555</c:v>
                </c:pt>
                <c:pt idx="2">
                  <c:v>4573</c:v>
                </c:pt>
                <c:pt idx="3">
                  <c:v>4483</c:v>
                </c:pt>
                <c:pt idx="4">
                  <c:v>4400</c:v>
                </c:pt>
                <c:pt idx="5">
                  <c:v>4253</c:v>
                </c:pt>
                <c:pt idx="6">
                  <c:v>4059</c:v>
                </c:pt>
                <c:pt idx="7">
                  <c:v>3842</c:v>
                </c:pt>
                <c:pt idx="8">
                  <c:v>3520</c:v>
                </c:pt>
                <c:pt idx="9">
                  <c:v>3500</c:v>
                </c:pt>
                <c:pt idx="10">
                  <c:v>3520</c:v>
                </c:pt>
                <c:pt idx="11">
                  <c:v>3294</c:v>
                </c:pt>
                <c:pt idx="12">
                  <c:v>3010</c:v>
                </c:pt>
                <c:pt idx="13">
                  <c:v>2861</c:v>
                </c:pt>
                <c:pt idx="14">
                  <c:v>2753</c:v>
                </c:pt>
                <c:pt idx="15">
                  <c:v>2698</c:v>
                </c:pt>
                <c:pt idx="16">
                  <c:v>2643</c:v>
                </c:pt>
                <c:pt idx="17">
                  <c:v>2494</c:v>
                </c:pt>
                <c:pt idx="18">
                  <c:v>2410</c:v>
                </c:pt>
                <c:pt idx="19">
                  <c:v>2382</c:v>
                </c:pt>
                <c:pt idx="20">
                  <c:v>2194</c:v>
                </c:pt>
                <c:pt idx="21">
                  <c:v>2069</c:v>
                </c:pt>
                <c:pt idx="22">
                  <c:v>2000</c:v>
                </c:pt>
                <c:pt idx="23">
                  <c:v>1958</c:v>
                </c:pt>
                <c:pt idx="24">
                  <c:v>1973</c:v>
                </c:pt>
                <c:pt idx="25">
                  <c:v>1951</c:v>
                </c:pt>
              </c:numCache>
            </c:numRef>
          </c:yVal>
        </c:ser>
        <c:ser>
          <c:idx val="2"/>
          <c:order val="2"/>
          <c:tx>
            <c:strRef>
              <c:f>F_SSB_Trends1981_06!$J$12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F_SSB_Trends1981_06!$G$13:$G$38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F_SSB_Trends1981_06!$J$13:$J$38</c:f>
              <c:numCache>
                <c:formatCode>General</c:formatCode>
                <c:ptCount val="26"/>
                <c:pt idx="0">
                  <c:v>4509</c:v>
                </c:pt>
                <c:pt idx="1">
                  <c:v>4569</c:v>
                </c:pt>
                <c:pt idx="2">
                  <c:v>4589</c:v>
                </c:pt>
                <c:pt idx="3">
                  <c:v>4500</c:v>
                </c:pt>
                <c:pt idx="4">
                  <c:v>4420</c:v>
                </c:pt>
                <c:pt idx="5">
                  <c:v>4277</c:v>
                </c:pt>
                <c:pt idx="6">
                  <c:v>4089</c:v>
                </c:pt>
                <c:pt idx="7">
                  <c:v>3877</c:v>
                </c:pt>
                <c:pt idx="8">
                  <c:v>3559</c:v>
                </c:pt>
                <c:pt idx="9">
                  <c:v>3550</c:v>
                </c:pt>
                <c:pt idx="10">
                  <c:v>3587</c:v>
                </c:pt>
                <c:pt idx="11">
                  <c:v>3377</c:v>
                </c:pt>
                <c:pt idx="12">
                  <c:v>3108</c:v>
                </c:pt>
                <c:pt idx="13">
                  <c:v>2973</c:v>
                </c:pt>
                <c:pt idx="14">
                  <c:v>2887</c:v>
                </c:pt>
                <c:pt idx="15">
                  <c:v>2864</c:v>
                </c:pt>
                <c:pt idx="16">
                  <c:v>2844</c:v>
                </c:pt>
                <c:pt idx="17">
                  <c:v>2722.5</c:v>
                </c:pt>
                <c:pt idx="18">
                  <c:v>2664.5</c:v>
                </c:pt>
                <c:pt idx="19">
                  <c:v>2658.5</c:v>
                </c:pt>
                <c:pt idx="20">
                  <c:v>2485.5</c:v>
                </c:pt>
                <c:pt idx="21">
                  <c:v>2374</c:v>
                </c:pt>
                <c:pt idx="22">
                  <c:v>2320</c:v>
                </c:pt>
                <c:pt idx="23">
                  <c:v>2336</c:v>
                </c:pt>
                <c:pt idx="24">
                  <c:v>2426.5</c:v>
                </c:pt>
                <c:pt idx="25">
                  <c:v>2476.5</c:v>
                </c:pt>
              </c:numCache>
            </c:numRef>
          </c:yVal>
        </c:ser>
        <c:ser>
          <c:idx val="3"/>
          <c:order val="3"/>
          <c:tx>
            <c:strRef>
              <c:f>F_SSB_Trends1981_06!$K$12</c:f>
              <c:strCache>
                <c:ptCount val="1"/>
                <c:pt idx="0">
                  <c:v>upp CI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F_SSB_Trends1981_06!$G$13:$G$38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F_SSB_Trends1981_06!$K$13:$K$38</c:f>
              <c:numCache>
                <c:formatCode>General</c:formatCode>
                <c:ptCount val="26"/>
                <c:pt idx="0">
                  <c:v>4551</c:v>
                </c:pt>
                <c:pt idx="1">
                  <c:v>4615</c:v>
                </c:pt>
                <c:pt idx="2">
                  <c:v>4640</c:v>
                </c:pt>
                <c:pt idx="3">
                  <c:v>4555</c:v>
                </c:pt>
                <c:pt idx="4">
                  <c:v>4483</c:v>
                </c:pt>
                <c:pt idx="5">
                  <c:v>4353</c:v>
                </c:pt>
                <c:pt idx="6">
                  <c:v>4182</c:v>
                </c:pt>
                <c:pt idx="7">
                  <c:v>3985</c:v>
                </c:pt>
                <c:pt idx="8">
                  <c:v>3682</c:v>
                </c:pt>
                <c:pt idx="9">
                  <c:v>3705</c:v>
                </c:pt>
                <c:pt idx="10">
                  <c:v>3797</c:v>
                </c:pt>
                <c:pt idx="11">
                  <c:v>3640</c:v>
                </c:pt>
                <c:pt idx="12">
                  <c:v>3416</c:v>
                </c:pt>
                <c:pt idx="13">
                  <c:v>3328</c:v>
                </c:pt>
                <c:pt idx="14">
                  <c:v>3307</c:v>
                </c:pt>
                <c:pt idx="15">
                  <c:v>3383</c:v>
                </c:pt>
                <c:pt idx="16">
                  <c:v>3474</c:v>
                </c:pt>
                <c:pt idx="17">
                  <c:v>3439</c:v>
                </c:pt>
                <c:pt idx="18">
                  <c:v>3433</c:v>
                </c:pt>
                <c:pt idx="19">
                  <c:v>3442</c:v>
                </c:pt>
                <c:pt idx="20">
                  <c:v>3258</c:v>
                </c:pt>
                <c:pt idx="21">
                  <c:v>3119</c:v>
                </c:pt>
                <c:pt idx="22">
                  <c:v>3008</c:v>
                </c:pt>
                <c:pt idx="23">
                  <c:v>3038</c:v>
                </c:pt>
                <c:pt idx="24">
                  <c:v>3102</c:v>
                </c:pt>
                <c:pt idx="25">
                  <c:v>3203</c:v>
                </c:pt>
              </c:numCache>
            </c:numRef>
          </c:yVal>
        </c:ser>
        <c:axId val="147240448"/>
        <c:axId val="147241984"/>
      </c:scatterChart>
      <c:valAx>
        <c:axId val="147240448"/>
        <c:scaling>
          <c:orientation val="minMax"/>
          <c:max val="2010"/>
          <c:min val="1980"/>
        </c:scaling>
        <c:axPos val="b"/>
        <c:numFmt formatCode="General" sourceLinked="1"/>
        <c:tickLblPos val="nextTo"/>
        <c:crossAx val="147241984"/>
        <c:crosses val="autoZero"/>
        <c:crossBetween val="midCat"/>
        <c:majorUnit val="5"/>
        <c:minorUnit val="1"/>
      </c:valAx>
      <c:valAx>
        <c:axId val="147241984"/>
        <c:scaling>
          <c:orientation val="minMax"/>
        </c:scaling>
        <c:axPos val="l"/>
        <c:majorGridlines>
          <c:spPr>
            <a:ln>
              <a:prstDash val="sysDot"/>
            </a:ln>
          </c:spPr>
        </c:majorGridlines>
        <c:title>
          <c:tx>
            <c:strRef>
              <c:f>F_SSB_Trends1981_06!$H$11</c:f>
              <c:strCache>
                <c:ptCount val="1"/>
                <c:pt idx="0">
                  <c:v>Million hydrated eggs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tickLblPos val="nextTo"/>
        <c:crossAx val="147240448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800"/>
          </a:pPr>
          <a:endParaRPr lang="en-US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F_SSB_Trends1981_06!$H$41</c:f>
          <c:strCache>
            <c:ptCount val="1"/>
            <c:pt idx="0">
              <c:v>F apical VPA estimate</c:v>
            </c:pt>
          </c:strCache>
        </c:strRef>
      </c:tx>
      <c:layout/>
      <c:txPr>
        <a:bodyPr/>
        <a:lstStyle/>
        <a:p>
          <a:pPr>
            <a:defRPr sz="1400"/>
          </a:pPr>
          <a:endParaRPr lang="en-US"/>
        </a:p>
      </c:txPr>
    </c:title>
    <c:plotArea>
      <c:layout/>
      <c:scatterChart>
        <c:scatterStyle val="lineMarker"/>
        <c:ser>
          <c:idx val="0"/>
          <c:order val="0"/>
          <c:tx>
            <c:strRef>
              <c:f>F_SSB_Trends1981_06!$H$12</c:f>
              <c:strCache>
                <c:ptCount val="1"/>
                <c:pt idx="0">
                  <c:v>Deterministic</c:v>
                </c:pt>
              </c:strCache>
            </c:strRef>
          </c:tx>
          <c:marker>
            <c:symbol val="none"/>
          </c:marker>
          <c:xVal>
            <c:numRef>
              <c:f>F_SSB_Trends1981_06!$G$44:$G$69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F_SSB_Trends1981_06!$H$44:$H$69</c:f>
              <c:numCache>
                <c:formatCode>0.000</c:formatCode>
                <c:ptCount val="26"/>
                <c:pt idx="0">
                  <c:v>0.44209999999999999</c:v>
                </c:pt>
                <c:pt idx="1">
                  <c:v>0.38619999999999999</c:v>
                </c:pt>
                <c:pt idx="2">
                  <c:v>0.38150000000000001</c:v>
                </c:pt>
                <c:pt idx="3">
                  <c:v>0.2873</c:v>
                </c:pt>
                <c:pt idx="4">
                  <c:v>0.44069999999999998</c:v>
                </c:pt>
                <c:pt idx="5">
                  <c:v>0.2878</c:v>
                </c:pt>
                <c:pt idx="6">
                  <c:v>0.20810000000000001</c:v>
                </c:pt>
                <c:pt idx="7">
                  <c:v>0.28720000000000001</c:v>
                </c:pt>
                <c:pt idx="8">
                  <c:v>0.21879999999999999</c:v>
                </c:pt>
                <c:pt idx="9">
                  <c:v>0.33079999999999998</c:v>
                </c:pt>
                <c:pt idx="10">
                  <c:v>0.31140000000000001</c:v>
                </c:pt>
                <c:pt idx="11">
                  <c:v>0.34470000000000001</c:v>
                </c:pt>
                <c:pt idx="12">
                  <c:v>0.31809999999999999</c:v>
                </c:pt>
                <c:pt idx="13">
                  <c:v>0.25169999999999998</c:v>
                </c:pt>
                <c:pt idx="14">
                  <c:v>0.3614</c:v>
                </c:pt>
                <c:pt idx="15">
                  <c:v>0.36559999999999998</c:v>
                </c:pt>
                <c:pt idx="16">
                  <c:v>0.3901</c:v>
                </c:pt>
                <c:pt idx="17">
                  <c:v>0.31540000000000001</c:v>
                </c:pt>
                <c:pt idx="18">
                  <c:v>0.23300000000000001</c:v>
                </c:pt>
                <c:pt idx="19">
                  <c:v>0.26250000000000001</c:v>
                </c:pt>
                <c:pt idx="20">
                  <c:v>0.28539999999999999</c:v>
                </c:pt>
                <c:pt idx="21">
                  <c:v>0.26879999999999998</c:v>
                </c:pt>
                <c:pt idx="22">
                  <c:v>0.3584</c:v>
                </c:pt>
                <c:pt idx="23">
                  <c:v>0.37740000000000001</c:v>
                </c:pt>
                <c:pt idx="24">
                  <c:v>0.34420000000000001</c:v>
                </c:pt>
                <c:pt idx="25">
                  <c:v>0.35849999999999999</c:v>
                </c:pt>
              </c:numCache>
            </c:numRef>
          </c:yVal>
        </c:ser>
        <c:ser>
          <c:idx val="1"/>
          <c:order val="1"/>
          <c:tx>
            <c:strRef>
              <c:f>F_SSB_Trends1981_06!$I$12</c:f>
              <c:strCache>
                <c:ptCount val="1"/>
                <c:pt idx="0">
                  <c:v>low CI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F_SSB_Trends1981_06!$G$44:$G$69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F_SSB_Trends1981_06!$I$44:$I$69</c:f>
              <c:numCache>
                <c:formatCode>0.000</c:formatCode>
                <c:ptCount val="26"/>
                <c:pt idx="0">
                  <c:v>0.44030000000000002</c:v>
                </c:pt>
                <c:pt idx="1">
                  <c:v>0.38319999999999999</c:v>
                </c:pt>
                <c:pt idx="2">
                  <c:v>0.37809999999999999</c:v>
                </c:pt>
                <c:pt idx="3">
                  <c:v>0.28420000000000001</c:v>
                </c:pt>
                <c:pt idx="4">
                  <c:v>0.43659999999999999</c:v>
                </c:pt>
                <c:pt idx="5">
                  <c:v>0.28349999999999997</c:v>
                </c:pt>
                <c:pt idx="6">
                  <c:v>0.20499999999999999</c:v>
                </c:pt>
                <c:pt idx="7">
                  <c:v>0.28170000000000001</c:v>
                </c:pt>
                <c:pt idx="8">
                  <c:v>0.21340000000000001</c:v>
                </c:pt>
                <c:pt idx="9">
                  <c:v>0.32019999999999998</c:v>
                </c:pt>
                <c:pt idx="10">
                  <c:v>0.29699999999999999</c:v>
                </c:pt>
                <c:pt idx="11">
                  <c:v>0.32479999999999998</c:v>
                </c:pt>
                <c:pt idx="12">
                  <c:v>0.29310000000000003</c:v>
                </c:pt>
                <c:pt idx="13">
                  <c:v>0.22620000000000001</c:v>
                </c:pt>
                <c:pt idx="14">
                  <c:v>0.31809999999999999</c:v>
                </c:pt>
                <c:pt idx="15">
                  <c:v>0.31359999999999999</c:v>
                </c:pt>
                <c:pt idx="16">
                  <c:v>0.31979999999999997</c:v>
                </c:pt>
                <c:pt idx="17">
                  <c:v>0.23960000000000001</c:v>
                </c:pt>
                <c:pt idx="18">
                  <c:v>0.1646</c:v>
                </c:pt>
                <c:pt idx="19">
                  <c:v>0.2034</c:v>
                </c:pt>
                <c:pt idx="20">
                  <c:v>0.24829999999999999</c:v>
                </c:pt>
                <c:pt idx="21">
                  <c:v>0.24540000000000001</c:v>
                </c:pt>
                <c:pt idx="22">
                  <c:v>0.28439999999999999</c:v>
                </c:pt>
                <c:pt idx="23">
                  <c:v>0.32369999999999999</c:v>
                </c:pt>
                <c:pt idx="24">
                  <c:v>0.29549999999999998</c:v>
                </c:pt>
                <c:pt idx="25">
                  <c:v>0.31019999999999998</c:v>
                </c:pt>
              </c:numCache>
            </c:numRef>
          </c:yVal>
        </c:ser>
        <c:ser>
          <c:idx val="2"/>
          <c:order val="2"/>
          <c:tx>
            <c:strRef>
              <c:f>F_SSB_Trends1981_06!$J$12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F_SSB_Trends1981_06!$G$44:$G$69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F_SSB_Trends1981_06!$J$44:$J$69</c:f>
              <c:numCache>
                <c:formatCode>0.000</c:formatCode>
                <c:ptCount val="26"/>
                <c:pt idx="0">
                  <c:v>0.44209999999999999</c:v>
                </c:pt>
                <c:pt idx="1">
                  <c:v>0.3861</c:v>
                </c:pt>
                <c:pt idx="2">
                  <c:v>0.38140000000000002</c:v>
                </c:pt>
                <c:pt idx="3">
                  <c:v>0.28720000000000001</c:v>
                </c:pt>
                <c:pt idx="4">
                  <c:v>0.44059999999999999</c:v>
                </c:pt>
                <c:pt idx="5">
                  <c:v>0.28770000000000001</c:v>
                </c:pt>
                <c:pt idx="6">
                  <c:v>0.20799999999999999</c:v>
                </c:pt>
                <c:pt idx="7">
                  <c:v>0.28699999999999998</c:v>
                </c:pt>
                <c:pt idx="8">
                  <c:v>0.21859999999999999</c:v>
                </c:pt>
                <c:pt idx="9">
                  <c:v>0.33050000000000002</c:v>
                </c:pt>
                <c:pt idx="10">
                  <c:v>0.31090000000000001</c:v>
                </c:pt>
                <c:pt idx="11">
                  <c:v>0.34410000000000002</c:v>
                </c:pt>
                <c:pt idx="12">
                  <c:v>0.31719999999999998</c:v>
                </c:pt>
                <c:pt idx="13">
                  <c:v>0.25090000000000001</c:v>
                </c:pt>
                <c:pt idx="14">
                  <c:v>0.3599</c:v>
                </c:pt>
                <c:pt idx="15">
                  <c:v>0.36380000000000001</c:v>
                </c:pt>
                <c:pt idx="16">
                  <c:v>0.38750000000000001</c:v>
                </c:pt>
                <c:pt idx="17">
                  <c:v>0.31240000000000001</c:v>
                </c:pt>
                <c:pt idx="18">
                  <c:v>0.2301</c:v>
                </c:pt>
                <c:pt idx="19">
                  <c:v>0.2591</c:v>
                </c:pt>
                <c:pt idx="20">
                  <c:v>0.28710000000000002</c:v>
                </c:pt>
                <c:pt idx="21">
                  <c:v>0.27350000000000002</c:v>
                </c:pt>
                <c:pt idx="22">
                  <c:v>0.36225000000000002</c:v>
                </c:pt>
                <c:pt idx="23">
                  <c:v>0.39324999999999999</c:v>
                </c:pt>
                <c:pt idx="24">
                  <c:v>0.37290000000000001</c:v>
                </c:pt>
                <c:pt idx="25">
                  <c:v>0.40944999999999998</c:v>
                </c:pt>
              </c:numCache>
            </c:numRef>
          </c:yVal>
        </c:ser>
        <c:ser>
          <c:idx val="3"/>
          <c:order val="3"/>
          <c:tx>
            <c:strRef>
              <c:f>F_SSB_Trends1981_06!$K$12</c:f>
              <c:strCache>
                <c:ptCount val="1"/>
                <c:pt idx="0">
                  <c:v>upp CI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F_SSB_Trends1981_06!$G$44:$G$69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F_SSB_Trends1981_06!$K$44:$K$69</c:f>
              <c:numCache>
                <c:formatCode>0.000</c:formatCode>
                <c:ptCount val="26"/>
                <c:pt idx="0">
                  <c:v>0.44259999999999999</c:v>
                </c:pt>
                <c:pt idx="1">
                  <c:v>0.3871</c:v>
                </c:pt>
                <c:pt idx="2">
                  <c:v>0.38240000000000002</c:v>
                </c:pt>
                <c:pt idx="3">
                  <c:v>0.28810000000000002</c:v>
                </c:pt>
                <c:pt idx="4">
                  <c:v>0.44190000000000002</c:v>
                </c:pt>
                <c:pt idx="5">
                  <c:v>0.28899999999999998</c:v>
                </c:pt>
                <c:pt idx="6">
                  <c:v>0.20899999999999999</c:v>
                </c:pt>
                <c:pt idx="7">
                  <c:v>0.28870000000000001</c:v>
                </c:pt>
                <c:pt idx="8">
                  <c:v>0.2203</c:v>
                </c:pt>
                <c:pt idx="9">
                  <c:v>0.33389999999999997</c:v>
                </c:pt>
                <c:pt idx="10">
                  <c:v>0.31559999999999999</c:v>
                </c:pt>
                <c:pt idx="11">
                  <c:v>0.35070000000000001</c:v>
                </c:pt>
                <c:pt idx="12">
                  <c:v>0.32579999999999998</c:v>
                </c:pt>
                <c:pt idx="13">
                  <c:v>0.25990000000000002</c:v>
                </c:pt>
                <c:pt idx="14">
                  <c:v>0.37569999999999998</c:v>
                </c:pt>
                <c:pt idx="15">
                  <c:v>0.38329999999999997</c:v>
                </c:pt>
                <c:pt idx="16">
                  <c:v>0.41560000000000002</c:v>
                </c:pt>
                <c:pt idx="17">
                  <c:v>0.34589999999999999</c:v>
                </c:pt>
                <c:pt idx="18">
                  <c:v>0.26350000000000001</c:v>
                </c:pt>
                <c:pt idx="19">
                  <c:v>0.29830000000000001</c:v>
                </c:pt>
                <c:pt idx="20">
                  <c:v>0.30520000000000003</c:v>
                </c:pt>
                <c:pt idx="21">
                  <c:v>0.29399999999999998</c:v>
                </c:pt>
                <c:pt idx="22">
                  <c:v>0.40579999999999999</c:v>
                </c:pt>
                <c:pt idx="23">
                  <c:v>0.45529999999999998</c:v>
                </c:pt>
                <c:pt idx="24">
                  <c:v>0.45800000000000002</c:v>
                </c:pt>
                <c:pt idx="25">
                  <c:v>0.53420000000000001</c:v>
                </c:pt>
              </c:numCache>
            </c:numRef>
          </c:yVal>
        </c:ser>
        <c:axId val="109614592"/>
        <c:axId val="109616128"/>
      </c:scatterChart>
      <c:valAx>
        <c:axId val="109614592"/>
        <c:scaling>
          <c:orientation val="minMax"/>
          <c:max val="2010"/>
          <c:min val="1980"/>
        </c:scaling>
        <c:axPos val="b"/>
        <c:numFmt formatCode="General" sourceLinked="1"/>
        <c:tickLblPos val="nextTo"/>
        <c:crossAx val="109616128"/>
        <c:crosses val="autoZero"/>
        <c:crossBetween val="midCat"/>
        <c:majorUnit val="5"/>
        <c:minorUnit val="1"/>
      </c:valAx>
      <c:valAx>
        <c:axId val="109616128"/>
        <c:scaling>
          <c:orientation val="minMax"/>
        </c:scaling>
        <c:axPos val="l"/>
        <c:majorGridlines>
          <c:spPr>
            <a:ln>
              <a:prstDash val="sysDot"/>
            </a:ln>
          </c:spPr>
        </c:majorGridlines>
        <c:title>
          <c:tx>
            <c:strRef>
              <c:f>F_SSB_Trends1981_06!$H$42</c:f>
              <c:strCache>
                <c:ptCount val="1"/>
                <c:pt idx="0">
                  <c:v>fishing mortality rate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.000" sourceLinked="1"/>
        <c:tickLblPos val="nextTo"/>
        <c:crossAx val="109614592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800"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F_SSB_Trends1981_06!$M$10</c:f>
          <c:strCache>
            <c:ptCount val="1"/>
            <c:pt idx="0">
              <c:v>SSB/MSST </c:v>
            </c:pt>
          </c:strCache>
        </c:strRef>
      </c:tx>
      <c:layout/>
      <c:txPr>
        <a:bodyPr/>
        <a:lstStyle/>
        <a:p>
          <a:pPr>
            <a:defRPr sz="1400"/>
          </a:pPr>
          <a:endParaRPr lang="en-US"/>
        </a:p>
      </c:txPr>
    </c:title>
    <c:plotArea>
      <c:layout/>
      <c:scatterChart>
        <c:scatterStyle val="lineMarker"/>
        <c:ser>
          <c:idx val="0"/>
          <c:order val="0"/>
          <c:tx>
            <c:strRef>
              <c:f>F_SSB_Trends1981_06!$N$12</c:f>
              <c:strCache>
                <c:ptCount val="1"/>
                <c:pt idx="0">
                  <c:v>Deterministic</c:v>
                </c:pt>
              </c:strCache>
            </c:strRef>
          </c:tx>
          <c:marker>
            <c:symbol val="none"/>
          </c:marker>
          <c:xVal>
            <c:numRef>
              <c:f>F_SSB_Trends1981_06!$G$13:$G$38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F_SSB_Trends1981_06!$N$13:$N$38</c:f>
              <c:numCache>
                <c:formatCode>0.000</c:formatCode>
                <c:ptCount val="26"/>
                <c:pt idx="0">
                  <c:v>2.46831449108124</c:v>
                </c:pt>
                <c:pt idx="1">
                  <c:v>2.5011669465969599</c:v>
                </c:pt>
                <c:pt idx="2">
                  <c:v>2.51157022417694</c:v>
                </c:pt>
                <c:pt idx="3">
                  <c:v>2.4628390818286201</c:v>
                </c:pt>
                <c:pt idx="4">
                  <c:v>2.4190358078076599</c:v>
                </c:pt>
                <c:pt idx="5">
                  <c:v>2.3407374554951899</c:v>
                </c:pt>
                <c:pt idx="6">
                  <c:v>2.23725222062067</c:v>
                </c:pt>
                <c:pt idx="7">
                  <c:v>2.1206260035398499</c:v>
                </c:pt>
                <c:pt idx="8">
                  <c:v>1.94650798930653</c:v>
                </c:pt>
                <c:pt idx="9">
                  <c:v>1.9410325800539101</c:v>
                </c:pt>
                <c:pt idx="10">
                  <c:v>1.96019651243808</c:v>
                </c:pt>
                <c:pt idx="11">
                  <c:v>1.8446653772077899</c:v>
                </c:pt>
                <c:pt idx="12">
                  <c:v>1.6962817864617801</c:v>
                </c:pt>
                <c:pt idx="13">
                  <c:v>1.6218162206261399</c:v>
                </c:pt>
                <c:pt idx="14">
                  <c:v>1.5730850782778201</c:v>
                </c:pt>
                <c:pt idx="15">
                  <c:v>1.5588490142210101</c:v>
                </c:pt>
                <c:pt idx="16">
                  <c:v>1.5462555729399801</c:v>
                </c:pt>
                <c:pt idx="17">
                  <c:v>1.47890803913275</c:v>
                </c:pt>
                <c:pt idx="18">
                  <c:v>1.4460555836170299</c:v>
                </c:pt>
                <c:pt idx="19">
                  <c:v>1.4455080426917699</c:v>
                </c:pt>
                <c:pt idx="20">
                  <c:v>1.35571133094879</c:v>
                </c:pt>
                <c:pt idx="21">
                  <c:v>1.30150477934785</c:v>
                </c:pt>
                <c:pt idx="22">
                  <c:v>1.2817933060384199</c:v>
                </c:pt>
                <c:pt idx="23">
                  <c:v>1.2949342882447099</c:v>
                </c:pt>
                <c:pt idx="24">
                  <c:v>1.33216707116253</c:v>
                </c:pt>
                <c:pt idx="25">
                  <c:v>1.3376424804151501</c:v>
                </c:pt>
              </c:numCache>
            </c:numRef>
          </c:yVal>
        </c:ser>
        <c:ser>
          <c:idx val="1"/>
          <c:order val="1"/>
          <c:tx>
            <c:strRef>
              <c:f>F_SSB_Trends1981_06!$O$12</c:f>
              <c:strCache>
                <c:ptCount val="1"/>
                <c:pt idx="0">
                  <c:v>low CI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F_SSB_Trends1981_06!$G$13:$G$38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F_SSB_Trends1981_06!$O$13:$O$38</c:f>
              <c:numCache>
                <c:formatCode>0.000</c:formatCode>
                <c:ptCount val="26"/>
                <c:pt idx="0">
                  <c:v>2.4628390818286201</c:v>
                </c:pt>
                <c:pt idx="1">
                  <c:v>2.4946483383965798</c:v>
                </c:pt>
                <c:pt idx="2">
                  <c:v>2.5049431169395202</c:v>
                </c:pt>
                <c:pt idx="3">
                  <c:v>2.4552072579476198</c:v>
                </c:pt>
                <c:pt idx="4">
                  <c:v>2.4097648951043098</c:v>
                </c:pt>
                <c:pt idx="5">
                  <c:v>2.32976031554827</c:v>
                </c:pt>
                <c:pt idx="6">
                  <c:v>2.2238934320794699</c:v>
                </c:pt>
                <c:pt idx="7">
                  <c:v>2.1049091102572399</c:v>
                </c:pt>
                <c:pt idx="8">
                  <c:v>1.92821755943905</c:v>
                </c:pt>
                <c:pt idx="9">
                  <c:v>1.9172533667671801</c:v>
                </c:pt>
                <c:pt idx="10">
                  <c:v>1.9281888343101401</c:v>
                </c:pt>
                <c:pt idx="11">
                  <c:v>1.8038655262033401</c:v>
                </c:pt>
                <c:pt idx="12">
                  <c:v>1.6484353655717401</c:v>
                </c:pt>
                <c:pt idx="13">
                  <c:v>1.56685179287042</c:v>
                </c:pt>
                <c:pt idx="14">
                  <c:v>1.5080041976744001</c:v>
                </c:pt>
                <c:pt idx="15">
                  <c:v>1.4779317338693301</c:v>
                </c:pt>
                <c:pt idx="16">
                  <c:v>1.4482975294773399</c:v>
                </c:pt>
                <c:pt idx="17">
                  <c:v>1.3665706491697001</c:v>
                </c:pt>
                <c:pt idx="18">
                  <c:v>1.3201317543217901</c:v>
                </c:pt>
                <c:pt idx="19">
                  <c:v>1.3054428912304701</c:v>
                </c:pt>
                <c:pt idx="20">
                  <c:v>1.20230084583602</c:v>
                </c:pt>
                <c:pt idx="21">
                  <c:v>1.1338762836291401</c:v>
                </c:pt>
                <c:pt idx="22">
                  <c:v>1.09503336365782</c:v>
                </c:pt>
                <c:pt idx="23">
                  <c:v>1.07356510479906</c:v>
                </c:pt>
                <c:pt idx="24">
                  <c:v>1.08078502415202</c:v>
                </c:pt>
                <c:pt idx="25">
                  <c:v>1.07120291027476</c:v>
                </c:pt>
              </c:numCache>
            </c:numRef>
          </c:yVal>
        </c:ser>
        <c:ser>
          <c:idx val="2"/>
          <c:order val="2"/>
          <c:tx>
            <c:strRef>
              <c:f>F_SSB_Trends1981_06!$P$12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F_SSB_Trends1981_06!$G$13:$G$38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F_SSB_Trends1981_06!$P$13:$P$38</c:f>
              <c:numCache>
                <c:formatCode>0.000</c:formatCode>
                <c:ptCount val="26"/>
                <c:pt idx="0">
                  <c:v>2.4700382496959299</c:v>
                </c:pt>
                <c:pt idx="1">
                  <c:v>2.5028652301567802</c:v>
                </c:pt>
                <c:pt idx="2">
                  <c:v>2.51382108583705</c:v>
                </c:pt>
                <c:pt idx="3">
                  <c:v>2.4650675280598602</c:v>
                </c:pt>
                <c:pt idx="4">
                  <c:v>2.4212259715087101</c:v>
                </c:pt>
                <c:pt idx="5">
                  <c:v>2.34292761919624</c:v>
                </c:pt>
                <c:pt idx="6">
                  <c:v>2.2399899252469799</c:v>
                </c:pt>
                <c:pt idx="7">
                  <c:v>2.1238519363555</c:v>
                </c:pt>
                <c:pt idx="8">
                  <c:v>1.9498684492926099</c:v>
                </c:pt>
                <c:pt idx="9">
                  <c:v>1.9445916295181001</c:v>
                </c:pt>
                <c:pt idx="10">
                  <c:v>1.9653981890763199</c:v>
                </c:pt>
                <c:pt idx="11">
                  <c:v>1.8506883817853399</c:v>
                </c:pt>
                <c:pt idx="12">
                  <c:v>1.70316740858827</c:v>
                </c:pt>
                <c:pt idx="13">
                  <c:v>1.6294383411770099</c:v>
                </c:pt>
                <c:pt idx="14">
                  <c:v>1.5822053835522401</c:v>
                </c:pt>
                <c:pt idx="15">
                  <c:v>1.5698001531056001</c:v>
                </c:pt>
                <c:pt idx="16">
                  <c:v>1.55935722900247</c:v>
                </c:pt>
                <c:pt idx="17">
                  <c:v>1.4930092365371801</c:v>
                </c:pt>
                <c:pt idx="18">
                  <c:v>1.45932003340425</c:v>
                </c:pt>
                <c:pt idx="19">
                  <c:v>1.4557587917488199</c:v>
                </c:pt>
                <c:pt idx="20">
                  <c:v>1.3608740933265799</c:v>
                </c:pt>
                <c:pt idx="21">
                  <c:v>1.2998121057479399</c:v>
                </c:pt>
                <c:pt idx="22">
                  <c:v>1.27117155791365</c:v>
                </c:pt>
                <c:pt idx="23">
                  <c:v>1.27995894952655</c:v>
                </c:pt>
                <c:pt idx="24">
                  <c:v>1.3286080551483199</c:v>
                </c:pt>
                <c:pt idx="25">
                  <c:v>1.3571565111253301</c:v>
                </c:pt>
              </c:numCache>
            </c:numRef>
          </c:yVal>
        </c:ser>
        <c:ser>
          <c:idx val="3"/>
          <c:order val="3"/>
          <c:tx>
            <c:strRef>
              <c:f>F_SSB_Trends1981_06!$Q$12</c:f>
              <c:strCache>
                <c:ptCount val="1"/>
                <c:pt idx="0">
                  <c:v>upp CI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F_SSB_Trends1981_06!$G$13:$G$38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F_SSB_Trends1981_06!$Q$13:$Q$38</c:f>
              <c:numCache>
                <c:formatCode>0.000</c:formatCode>
                <c:ptCount val="26"/>
                <c:pt idx="0">
                  <c:v>2.4924164715688302</c:v>
                </c:pt>
                <c:pt idx="1">
                  <c:v>2.5275896733094401</c:v>
                </c:pt>
                <c:pt idx="2">
                  <c:v>2.5410715329608</c:v>
                </c:pt>
                <c:pt idx="3">
                  <c:v>2.4946926955144799</c:v>
                </c:pt>
                <c:pt idx="4">
                  <c:v>2.4551836429197</c:v>
                </c:pt>
                <c:pt idx="5">
                  <c:v>2.3834479164816198</c:v>
                </c:pt>
                <c:pt idx="6">
                  <c:v>2.28978229574065</c:v>
                </c:pt>
                <c:pt idx="7">
                  <c:v>2.1819317648943199</c:v>
                </c:pt>
                <c:pt idx="8">
                  <c:v>2.0154223965014801</c:v>
                </c:pt>
                <c:pt idx="9">
                  <c:v>2.02802221034207</c:v>
                </c:pt>
                <c:pt idx="10">
                  <c:v>2.0781251389757198</c:v>
                </c:pt>
                <c:pt idx="11" formatCode="0">
                  <c:v>1.9921340521502799</c:v>
                </c:pt>
                <c:pt idx="12">
                  <c:v>1.8689037442577301</c:v>
                </c:pt>
                <c:pt idx="13">
                  <c:v>1.8201892039821299</c:v>
                </c:pt>
                <c:pt idx="14">
                  <c:v>1.80818860793981</c:v>
                </c:pt>
                <c:pt idx="15">
                  <c:v>1.84884779525109</c:v>
                </c:pt>
                <c:pt idx="16">
                  <c:v>1.8977265223161</c:v>
                </c:pt>
                <c:pt idx="17">
                  <c:v>1.8770678750627401</c:v>
                </c:pt>
                <c:pt idx="18">
                  <c:v>1.8718070976127901</c:v>
                </c:pt>
                <c:pt idx="19">
                  <c:v>1.88251138464846</c:v>
                </c:pt>
                <c:pt idx="20">
                  <c:v>1.7822426873375901</c:v>
                </c:pt>
                <c:pt idx="21">
                  <c:v>1.7056521055759499</c:v>
                </c:pt>
                <c:pt idx="22">
                  <c:v>1.64726990864079</c:v>
                </c:pt>
                <c:pt idx="23">
                  <c:v>1.6572528575529399</c:v>
                </c:pt>
                <c:pt idx="24">
                  <c:v>1.69735502338518</c:v>
                </c:pt>
                <c:pt idx="25">
                  <c:v>1.7494308620863701</c:v>
                </c:pt>
              </c:numCache>
            </c:numRef>
          </c:yVal>
        </c:ser>
        <c:ser>
          <c:idx val="4"/>
          <c:order val="4"/>
          <c:tx>
            <c:v>ref</c:v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1980</c:v>
              </c:pt>
              <c:pt idx="1">
                <c:v>2010</c:v>
              </c:pt>
            </c:numLit>
          </c:xVal>
          <c:y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yVal>
        </c:ser>
        <c:axId val="147671296"/>
        <c:axId val="147681280"/>
      </c:scatterChart>
      <c:valAx>
        <c:axId val="147671296"/>
        <c:scaling>
          <c:orientation val="minMax"/>
          <c:max val="2010"/>
          <c:min val="1980"/>
        </c:scaling>
        <c:axPos val="b"/>
        <c:numFmt formatCode="General" sourceLinked="1"/>
        <c:tickLblPos val="nextTo"/>
        <c:crossAx val="147681280"/>
        <c:crosses val="autoZero"/>
        <c:crossBetween val="midCat"/>
        <c:majorUnit val="5"/>
        <c:minorUnit val="1"/>
      </c:valAx>
      <c:valAx>
        <c:axId val="147681280"/>
        <c:scaling>
          <c:orientation val="minMax"/>
        </c:scaling>
        <c:axPos val="l"/>
        <c:numFmt formatCode="General" sourceLinked="0"/>
        <c:tickLblPos val="nextTo"/>
        <c:crossAx val="147671296"/>
        <c:crosses val="autoZero"/>
        <c:crossBetween val="midCat"/>
      </c:valAx>
    </c:plotArea>
    <c:legend>
      <c:legendPos val="r"/>
      <c:legendEntry>
        <c:idx val="4"/>
        <c:delete val="1"/>
      </c:legendEntry>
      <c:layout/>
      <c:txPr>
        <a:bodyPr/>
        <a:lstStyle/>
        <a:p>
          <a:pPr>
            <a:defRPr sz="800"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F_SSB_Trends1981_06!$M$41</c:f>
          <c:strCache>
            <c:ptCount val="1"/>
            <c:pt idx="0">
              <c:v>Fcurr/ MFMT</c:v>
            </c:pt>
          </c:strCache>
        </c:strRef>
      </c:tx>
      <c:layout/>
      <c:txPr>
        <a:bodyPr/>
        <a:lstStyle/>
        <a:p>
          <a:pPr>
            <a:defRPr sz="1400"/>
          </a:pPr>
          <a:endParaRPr lang="en-US"/>
        </a:p>
      </c:txPr>
    </c:title>
    <c:plotArea>
      <c:layout/>
      <c:scatterChart>
        <c:scatterStyle val="lineMarker"/>
        <c:ser>
          <c:idx val="0"/>
          <c:order val="0"/>
          <c:tx>
            <c:strRef>
              <c:f>F_SSB_Trends1981_06!$N$12</c:f>
              <c:strCache>
                <c:ptCount val="1"/>
                <c:pt idx="0">
                  <c:v>Deterministic</c:v>
                </c:pt>
              </c:strCache>
            </c:strRef>
          </c:tx>
          <c:marker>
            <c:symbol val="none"/>
          </c:marker>
          <c:xVal>
            <c:numRef>
              <c:f>F_SSB_Trends1981_06!$G$44:$G$69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F_SSB_Trends1981_06!$N$44:$N$69</c:f>
              <c:numCache>
                <c:formatCode>General</c:formatCode>
                <c:ptCount val="26"/>
                <c:pt idx="2" formatCode="0.000">
                  <c:v>0.91434542597456803</c:v>
                </c:pt>
                <c:pt idx="3" formatCode="0.000">
                  <c:v>0.74477342160157001</c:v>
                </c:pt>
                <c:pt idx="4" formatCode="0.000">
                  <c:v>0.75353801844449697</c:v>
                </c:pt>
                <c:pt idx="5" formatCode="0.000">
                  <c:v>1.0102490273384901</c:v>
                </c:pt>
                <c:pt idx="6" formatCode="0.000">
                  <c:v>0.80433126995931603</c:v>
                </c:pt>
                <c:pt idx="7" formatCode="0.000">
                  <c:v>0.61282686716026002</c:v>
                </c:pt>
                <c:pt idx="8" formatCode="0.000">
                  <c:v>0.62256128012879797</c:v>
                </c:pt>
                <c:pt idx="9" formatCode="0.000">
                  <c:v>0.66934076246626595</c:v>
                </c:pt>
                <c:pt idx="10" formatCode="0.000">
                  <c:v>0.68279143670044895</c:v>
                </c:pt>
                <c:pt idx="11" formatCode="0.000">
                  <c:v>0.81522092100458698</c:v>
                </c:pt>
                <c:pt idx="12" formatCode="0.000">
                  <c:v>0.97439829388163601</c:v>
                </c:pt>
                <c:pt idx="13" formatCode="0.000">
                  <c:v>0.93682246604247099</c:v>
                </c:pt>
                <c:pt idx="14" formatCode="0.000">
                  <c:v>0.83132764860795705</c:v>
                </c:pt>
                <c:pt idx="15" formatCode="0.000">
                  <c:v>0.90628326584822505</c:v>
                </c:pt>
                <c:pt idx="16" formatCode="0.000">
                  <c:v>1.1536477993004099</c:v>
                </c:pt>
                <c:pt idx="17" formatCode="0.000">
                  <c:v>1.0249905160583701</c:v>
                </c:pt>
                <c:pt idx="18" formatCode="0.000">
                  <c:v>0.782563306537852</c:v>
                </c:pt>
                <c:pt idx="19" formatCode="0.000">
                  <c:v>0.705370880677611</c:v>
                </c:pt>
                <c:pt idx="20" formatCode="0.000">
                  <c:v>0.72527252749066995</c:v>
                </c:pt>
                <c:pt idx="21" formatCode="0.000">
                  <c:v>0.71813211220279305</c:v>
                </c:pt>
                <c:pt idx="22" formatCode="0.000">
                  <c:v>0.77114757557819202</c:v>
                </c:pt>
                <c:pt idx="23" formatCode="0.000">
                  <c:v>0.89268605686660596</c:v>
                </c:pt>
                <c:pt idx="24" formatCode="0.000">
                  <c:v>0.98369529096705</c:v>
                </c:pt>
                <c:pt idx="25" formatCode="0.000">
                  <c:v>1.00607336523867</c:v>
                </c:pt>
              </c:numCache>
            </c:numRef>
          </c:yVal>
        </c:ser>
        <c:ser>
          <c:idx val="1"/>
          <c:order val="1"/>
          <c:tx>
            <c:strRef>
              <c:f>F_SSB_Trends1981_06!$O$12</c:f>
              <c:strCache>
                <c:ptCount val="1"/>
                <c:pt idx="0">
                  <c:v>low CI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F_SSB_Trends1981_06!$G$44:$G$69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F_SSB_Trends1981_06!$O$44:$O$69</c:f>
              <c:numCache>
                <c:formatCode>General</c:formatCode>
                <c:ptCount val="26"/>
                <c:pt idx="2" formatCode="0.000">
                  <c:v>0.78350003277669</c:v>
                </c:pt>
                <c:pt idx="3" formatCode="0.000">
                  <c:v>0.63712396044453001</c:v>
                </c:pt>
                <c:pt idx="4" formatCode="0.000">
                  <c:v>0.64480816036724198</c:v>
                </c:pt>
                <c:pt idx="5" formatCode="0.000">
                  <c:v>0.86315217680399703</c:v>
                </c:pt>
                <c:pt idx="6" formatCode="0.000">
                  <c:v>0.68444116074138595</c:v>
                </c:pt>
                <c:pt idx="7" formatCode="0.000">
                  <c:v>0.52079228424267099</c:v>
                </c:pt>
                <c:pt idx="8" formatCode="0.000">
                  <c:v>0.52809542744757898</c:v>
                </c:pt>
                <c:pt idx="9" formatCode="0.000">
                  <c:v>0.56648639144346302</c:v>
                </c:pt>
                <c:pt idx="10" formatCode="0.000">
                  <c:v>0.57495815967668795</c:v>
                </c:pt>
                <c:pt idx="11" formatCode="0.000">
                  <c:v>0.68007395670043702</c:v>
                </c:pt>
                <c:pt idx="12" formatCode="0.000">
                  <c:v>0.80249210000870896</c:v>
                </c:pt>
                <c:pt idx="13" formatCode="0.000">
                  <c:v>0.757560285731808</c:v>
                </c:pt>
                <c:pt idx="14" formatCode="0.000">
                  <c:v>0.65791853854552396</c:v>
                </c:pt>
                <c:pt idx="15" formatCode="0.000">
                  <c:v>0.70273869207373196</c:v>
                </c:pt>
                <c:pt idx="16" formatCode="0.000">
                  <c:v>0.872782890825895</c:v>
                </c:pt>
                <c:pt idx="17" formatCode="0.000">
                  <c:v>0.74587165517632903</c:v>
                </c:pt>
                <c:pt idx="18" formatCode="0.000">
                  <c:v>0.52962842685891998</c:v>
                </c:pt>
                <c:pt idx="19" formatCode="0.000">
                  <c:v>0.47743908681018099</c:v>
                </c:pt>
                <c:pt idx="20" formatCode="0.000">
                  <c:v>0.51692422691820805</c:v>
                </c:pt>
                <c:pt idx="21" formatCode="0.000">
                  <c:v>0.55110898695945398</c:v>
                </c:pt>
                <c:pt idx="22" formatCode="0.000">
                  <c:v>0.62779593651302501</c:v>
                </c:pt>
                <c:pt idx="23" formatCode="0.000">
                  <c:v>0.72485412714923902</c:v>
                </c:pt>
                <c:pt idx="24" formatCode="0.000">
                  <c:v>0.81145253365616798</c:v>
                </c:pt>
                <c:pt idx="25" formatCode="0.000">
                  <c:v>0.8685564473481</c:v>
                </c:pt>
              </c:numCache>
            </c:numRef>
          </c:yVal>
        </c:ser>
        <c:ser>
          <c:idx val="2"/>
          <c:order val="2"/>
          <c:tx>
            <c:strRef>
              <c:f>F_SSB_Trends1981_06!$P$12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F_SSB_Trends1981_06!$G$44:$G$69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F_SSB_Trends1981_06!$P$44:$P$69</c:f>
              <c:numCache>
                <c:formatCode>General</c:formatCode>
                <c:ptCount val="26"/>
                <c:pt idx="2" formatCode="0.000">
                  <c:v>0.85399409937224602</c:v>
                </c:pt>
                <c:pt idx="3" formatCode="0.000">
                  <c:v>0.69535513240976898</c:v>
                </c:pt>
                <c:pt idx="4" formatCode="0.000">
                  <c:v>0.70360465174873499</c:v>
                </c:pt>
                <c:pt idx="5" formatCode="0.000">
                  <c:v>0.943243068593554</c:v>
                </c:pt>
                <c:pt idx="6" formatCode="0.000">
                  <c:v>0.75073615563241802</c:v>
                </c:pt>
                <c:pt idx="7" formatCode="0.000">
                  <c:v>0.57212856183262994</c:v>
                </c:pt>
                <c:pt idx="8" formatCode="0.000">
                  <c:v>0.58120889526676001</c:v>
                </c:pt>
                <c:pt idx="9" formatCode="0.000">
                  <c:v>0.62488578647204196</c:v>
                </c:pt>
                <c:pt idx="10" formatCode="0.000">
                  <c:v>0.63805942821888295</c:v>
                </c:pt>
                <c:pt idx="11" formatCode="0.000">
                  <c:v>0.76226030139072998</c:v>
                </c:pt>
                <c:pt idx="12" formatCode="0.000">
                  <c:v>0.91193578442871204</c:v>
                </c:pt>
                <c:pt idx="13" formatCode="0.000">
                  <c:v>0.87779867780220799</c:v>
                </c:pt>
                <c:pt idx="14" formatCode="0.000">
                  <c:v>0.77982600104997002</c:v>
                </c:pt>
                <c:pt idx="15" formatCode="0.000">
                  <c:v>0.85213663440314202</c:v>
                </c:pt>
                <c:pt idx="16" formatCode="0.000">
                  <c:v>1.08649312994591</c:v>
                </c:pt>
                <c:pt idx="17" formatCode="0.000">
                  <c:v>0.96487966030320005</c:v>
                </c:pt>
                <c:pt idx="18" formatCode="0.000">
                  <c:v>0.73672913046063004</c:v>
                </c:pt>
                <c:pt idx="19" formatCode="0.000">
                  <c:v>0.66603137542479995</c:v>
                </c:pt>
                <c:pt idx="20" formatCode="0.000">
                  <c:v>0.68720166316390596</c:v>
                </c:pt>
                <c:pt idx="21" formatCode="0.000">
                  <c:v>0.68442871427456597</c:v>
                </c:pt>
                <c:pt idx="22" formatCode="0.000">
                  <c:v>0.74065261150519701</c:v>
                </c:pt>
                <c:pt idx="23" formatCode="0.000">
                  <c:v>0.87679712370219398</c:v>
                </c:pt>
                <c:pt idx="24" formatCode="0.000">
                  <c:v>0.98520053061396995</c:v>
                </c:pt>
                <c:pt idx="25" formatCode="0.000">
                  <c:v>1.07589557310353</c:v>
                </c:pt>
              </c:numCache>
            </c:numRef>
          </c:yVal>
        </c:ser>
        <c:ser>
          <c:idx val="3"/>
          <c:order val="3"/>
          <c:tx>
            <c:strRef>
              <c:f>F_SSB_Trends1981_06!$Q$12</c:f>
              <c:strCache>
                <c:ptCount val="1"/>
                <c:pt idx="0">
                  <c:v>upp CI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F_SSB_Trends1981_06!$G$44:$G$69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F_SSB_Trends1981_06!$Q$44:$Q$69</c:f>
              <c:numCache>
                <c:formatCode>General</c:formatCode>
                <c:ptCount val="26"/>
                <c:pt idx="2" formatCode="0.000">
                  <c:v>0.91942819745059501</c:v>
                </c:pt>
                <c:pt idx="3" formatCode="0.000">
                  <c:v>0.74896920361512098</c:v>
                </c:pt>
                <c:pt idx="4" formatCode="0.000">
                  <c:v>0.75781262601170796</c:v>
                </c:pt>
                <c:pt idx="5" formatCode="0.000">
                  <c:v>1.01598900608814</c:v>
                </c:pt>
                <c:pt idx="6" formatCode="0.000">
                  <c:v>0.80841551492062802</c:v>
                </c:pt>
                <c:pt idx="7" formatCode="0.000">
                  <c:v>0.61588546923958798</c:v>
                </c:pt>
                <c:pt idx="8" formatCode="0.000">
                  <c:v>0.62527894337113499</c:v>
                </c:pt>
                <c:pt idx="9" formatCode="0.000">
                  <c:v>0.67182618462708399</c:v>
                </c:pt>
                <c:pt idx="10" formatCode="0.000">
                  <c:v>0.68444754228411897</c:v>
                </c:pt>
                <c:pt idx="11" formatCode="0.000">
                  <c:v>0.81667044099053399</c:v>
                </c:pt>
                <c:pt idx="12" formatCode="0.000">
                  <c:v>0.97652188394712403</c:v>
                </c:pt>
                <c:pt idx="13" formatCode="0.000">
                  <c:v>0.93971641401705797</c:v>
                </c:pt>
                <c:pt idx="14" formatCode="0.000">
                  <c:v>0.83542214113027302</c:v>
                </c:pt>
                <c:pt idx="15" formatCode="0.000">
                  <c:v>0.91262546313662096</c:v>
                </c:pt>
                <c:pt idx="16" formatCode="0.000">
                  <c:v>1.1647749802463001</c:v>
                </c:pt>
                <c:pt idx="17" formatCode="0.000">
                  <c:v>1.04262295585692</c:v>
                </c:pt>
                <c:pt idx="18" formatCode="0.000">
                  <c:v>0.81363691683658002</c:v>
                </c:pt>
                <c:pt idx="19" formatCode="0.000">
                  <c:v>0.73909002946510904</c:v>
                </c:pt>
                <c:pt idx="20" formatCode="0.000">
                  <c:v>0.747029842103765</c:v>
                </c:pt>
                <c:pt idx="21" formatCode="0.000">
                  <c:v>0.74048401861763302</c:v>
                </c:pt>
                <c:pt idx="22" formatCode="0.000">
                  <c:v>0.81357414797457706</c:v>
                </c:pt>
                <c:pt idx="23" formatCode="0.000">
                  <c:v>0.98307781562789498</c:v>
                </c:pt>
                <c:pt idx="24" formatCode="0.000">
                  <c:v>1.14953979987679</c:v>
                </c:pt>
                <c:pt idx="25" formatCode="0.000">
                  <c:v>1.30584825971929</c:v>
                </c:pt>
              </c:numCache>
            </c:numRef>
          </c:yVal>
        </c:ser>
        <c:ser>
          <c:idx val="4"/>
          <c:order val="4"/>
          <c:tx>
            <c:v>ref</c:v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1980</c:v>
              </c:pt>
              <c:pt idx="1">
                <c:v>2010</c:v>
              </c:pt>
            </c:numLit>
          </c:xVal>
          <c:y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yVal>
        </c:ser>
        <c:axId val="147794944"/>
        <c:axId val="147809024"/>
      </c:scatterChart>
      <c:valAx>
        <c:axId val="147794944"/>
        <c:scaling>
          <c:orientation val="minMax"/>
          <c:max val="2010"/>
          <c:min val="1980"/>
        </c:scaling>
        <c:axPos val="b"/>
        <c:numFmt formatCode="General" sourceLinked="1"/>
        <c:tickLblPos val="nextTo"/>
        <c:crossAx val="147809024"/>
        <c:crosses val="autoZero"/>
        <c:crossBetween val="midCat"/>
        <c:majorUnit val="5"/>
        <c:minorUnit val="1"/>
      </c:valAx>
      <c:valAx>
        <c:axId val="147809024"/>
        <c:scaling>
          <c:orientation val="minMax"/>
        </c:scaling>
        <c:axPos val="l"/>
        <c:numFmt formatCode="General" sourceLinked="1"/>
        <c:tickLblPos val="nextTo"/>
        <c:crossAx val="147794944"/>
        <c:crosses val="autoZero"/>
        <c:crossBetween val="midCat"/>
      </c:valAx>
    </c:plotArea>
    <c:legend>
      <c:legendPos val="r"/>
      <c:legendEntry>
        <c:idx val="4"/>
        <c:delete val="1"/>
      </c:legendEntry>
      <c:layout/>
      <c:txPr>
        <a:bodyPr/>
        <a:lstStyle/>
        <a:p>
          <a:pPr>
            <a:defRPr sz="800"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F_SSB_Trends1981_06!$H$10</c:f>
          <c:strCache>
            <c:ptCount val="1"/>
            <c:pt idx="0">
              <c:v>SSB VPA estimated value </c:v>
            </c:pt>
          </c:strCache>
        </c:strRef>
      </c:tx>
      <c:layout/>
      <c:txPr>
        <a:bodyPr/>
        <a:lstStyle/>
        <a:p>
          <a:pPr>
            <a:defRPr sz="1400"/>
          </a:pPr>
          <a:endParaRPr lang="en-US"/>
        </a:p>
      </c:txPr>
    </c:title>
    <c:plotArea>
      <c:layout/>
      <c:scatterChart>
        <c:scatterStyle val="lineMarker"/>
        <c:ser>
          <c:idx val="0"/>
          <c:order val="0"/>
          <c:tx>
            <c:strRef>
              <c:f>F_SSB_Trends1981_06!$U$12</c:f>
              <c:strCache>
                <c:ptCount val="1"/>
                <c:pt idx="0">
                  <c:v>Deterministic</c:v>
                </c:pt>
              </c:strCache>
            </c:strRef>
          </c:tx>
          <c:marker>
            <c:symbol val="none"/>
          </c:marker>
          <c:xVal>
            <c:numRef>
              <c:f>F_SSB_Trends1981_06!$T$13:$T$38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F_SSB_Trends1981_06!$U$13:$U$38</c:f>
              <c:numCache>
                <c:formatCode>General</c:formatCode>
                <c:ptCount val="26"/>
                <c:pt idx="0">
                  <c:v>2123</c:v>
                </c:pt>
                <c:pt idx="1">
                  <c:v>2036</c:v>
                </c:pt>
                <c:pt idx="2">
                  <c:v>1555</c:v>
                </c:pt>
                <c:pt idx="3">
                  <c:v>1590</c:v>
                </c:pt>
                <c:pt idx="4">
                  <c:v>1502</c:v>
                </c:pt>
                <c:pt idx="5">
                  <c:v>1532</c:v>
                </c:pt>
                <c:pt idx="6">
                  <c:v>1590</c:v>
                </c:pt>
                <c:pt idx="7">
                  <c:v>1731</c:v>
                </c:pt>
                <c:pt idx="8">
                  <c:v>1748</c:v>
                </c:pt>
                <c:pt idx="9">
                  <c:v>1885</c:v>
                </c:pt>
                <c:pt idx="10">
                  <c:v>2040</c:v>
                </c:pt>
                <c:pt idx="11">
                  <c:v>2215</c:v>
                </c:pt>
                <c:pt idx="12">
                  <c:v>2245</c:v>
                </c:pt>
                <c:pt idx="13">
                  <c:v>2265</c:v>
                </c:pt>
                <c:pt idx="14">
                  <c:v>2210</c:v>
                </c:pt>
                <c:pt idx="15">
                  <c:v>2340</c:v>
                </c:pt>
                <c:pt idx="16">
                  <c:v>2443</c:v>
                </c:pt>
                <c:pt idx="17">
                  <c:v>2509</c:v>
                </c:pt>
                <c:pt idx="18">
                  <c:v>2658</c:v>
                </c:pt>
                <c:pt idx="19">
                  <c:v>2788</c:v>
                </c:pt>
                <c:pt idx="20">
                  <c:v>2876</c:v>
                </c:pt>
                <c:pt idx="21">
                  <c:v>2873</c:v>
                </c:pt>
                <c:pt idx="22">
                  <c:v>2872</c:v>
                </c:pt>
                <c:pt idx="23">
                  <c:v>2955</c:v>
                </c:pt>
                <c:pt idx="24">
                  <c:v>3285</c:v>
                </c:pt>
                <c:pt idx="25">
                  <c:v>3921</c:v>
                </c:pt>
              </c:numCache>
            </c:numRef>
          </c:yVal>
        </c:ser>
        <c:ser>
          <c:idx val="1"/>
          <c:order val="1"/>
          <c:tx>
            <c:strRef>
              <c:f>F_SSB_Trends1981_06!$V$12</c:f>
              <c:strCache>
                <c:ptCount val="1"/>
                <c:pt idx="0">
                  <c:v>low CI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F_SSB_Trends1981_06!$T$13:$T$38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F_SSB_Trends1981_06!$V$13:$V$38</c:f>
              <c:numCache>
                <c:formatCode>General</c:formatCode>
                <c:ptCount val="26"/>
                <c:pt idx="0">
                  <c:v>2103</c:v>
                </c:pt>
                <c:pt idx="1">
                  <c:v>2015</c:v>
                </c:pt>
                <c:pt idx="2">
                  <c:v>1532</c:v>
                </c:pt>
                <c:pt idx="3">
                  <c:v>1565</c:v>
                </c:pt>
                <c:pt idx="4">
                  <c:v>1473</c:v>
                </c:pt>
                <c:pt idx="5">
                  <c:v>1495</c:v>
                </c:pt>
                <c:pt idx="6">
                  <c:v>1543</c:v>
                </c:pt>
                <c:pt idx="7">
                  <c:v>1676</c:v>
                </c:pt>
                <c:pt idx="8">
                  <c:v>1680</c:v>
                </c:pt>
                <c:pt idx="9">
                  <c:v>1796</c:v>
                </c:pt>
                <c:pt idx="10">
                  <c:v>1929</c:v>
                </c:pt>
                <c:pt idx="11">
                  <c:v>2072</c:v>
                </c:pt>
                <c:pt idx="12">
                  <c:v>2070</c:v>
                </c:pt>
                <c:pt idx="13">
                  <c:v>2052</c:v>
                </c:pt>
                <c:pt idx="14">
                  <c:v>1932</c:v>
                </c:pt>
                <c:pt idx="15">
                  <c:v>1987</c:v>
                </c:pt>
                <c:pt idx="16">
                  <c:v>2006</c:v>
                </c:pt>
                <c:pt idx="17">
                  <c:v>1979</c:v>
                </c:pt>
                <c:pt idx="18">
                  <c:v>2036</c:v>
                </c:pt>
                <c:pt idx="19">
                  <c:v>2106</c:v>
                </c:pt>
                <c:pt idx="20">
                  <c:v>2162</c:v>
                </c:pt>
                <c:pt idx="21">
                  <c:v>2180</c:v>
                </c:pt>
                <c:pt idx="22">
                  <c:v>2226</c:v>
                </c:pt>
                <c:pt idx="23">
                  <c:v>2343</c:v>
                </c:pt>
                <c:pt idx="24">
                  <c:v>2645</c:v>
                </c:pt>
                <c:pt idx="25">
                  <c:v>3224</c:v>
                </c:pt>
              </c:numCache>
            </c:numRef>
          </c:yVal>
        </c:ser>
        <c:ser>
          <c:idx val="2"/>
          <c:order val="2"/>
          <c:tx>
            <c:strRef>
              <c:f>F_SSB_Trends1981_06!$W$12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F_SSB_Trends1981_06!$T$13:$T$38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F_SSB_Trends1981_06!$W$13:$W$38</c:f>
              <c:numCache>
                <c:formatCode>General</c:formatCode>
                <c:ptCount val="26"/>
                <c:pt idx="0">
                  <c:v>2111</c:v>
                </c:pt>
                <c:pt idx="1">
                  <c:v>2023</c:v>
                </c:pt>
                <c:pt idx="2">
                  <c:v>1541</c:v>
                </c:pt>
                <c:pt idx="3">
                  <c:v>1574.5</c:v>
                </c:pt>
                <c:pt idx="4">
                  <c:v>1484</c:v>
                </c:pt>
                <c:pt idx="5">
                  <c:v>1509</c:v>
                </c:pt>
                <c:pt idx="6">
                  <c:v>1561</c:v>
                </c:pt>
                <c:pt idx="7">
                  <c:v>1697</c:v>
                </c:pt>
                <c:pt idx="8">
                  <c:v>1706</c:v>
                </c:pt>
                <c:pt idx="9">
                  <c:v>1830</c:v>
                </c:pt>
                <c:pt idx="10">
                  <c:v>1972</c:v>
                </c:pt>
                <c:pt idx="11">
                  <c:v>2126.5</c:v>
                </c:pt>
                <c:pt idx="12">
                  <c:v>2137.5</c:v>
                </c:pt>
                <c:pt idx="13">
                  <c:v>2134</c:v>
                </c:pt>
                <c:pt idx="14">
                  <c:v>2038.5</c:v>
                </c:pt>
                <c:pt idx="15">
                  <c:v>2123</c:v>
                </c:pt>
                <c:pt idx="16">
                  <c:v>2174</c:v>
                </c:pt>
                <c:pt idx="17">
                  <c:v>2185.5</c:v>
                </c:pt>
                <c:pt idx="18">
                  <c:v>2286.5</c:v>
                </c:pt>
                <c:pt idx="19">
                  <c:v>2396.5</c:v>
                </c:pt>
                <c:pt idx="20">
                  <c:v>2487</c:v>
                </c:pt>
                <c:pt idx="21">
                  <c:v>2526</c:v>
                </c:pt>
                <c:pt idx="22">
                  <c:v>2578</c:v>
                </c:pt>
                <c:pt idx="23">
                  <c:v>2728</c:v>
                </c:pt>
                <c:pt idx="24">
                  <c:v>3116</c:v>
                </c:pt>
                <c:pt idx="25">
                  <c:v>3846</c:v>
                </c:pt>
              </c:numCache>
            </c:numRef>
          </c:yVal>
        </c:ser>
        <c:ser>
          <c:idx val="3"/>
          <c:order val="3"/>
          <c:tx>
            <c:strRef>
              <c:f>F_SSB_Trends1981_06!$X$12</c:f>
              <c:strCache>
                <c:ptCount val="1"/>
                <c:pt idx="0">
                  <c:v>upp CI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F_SSB_Trends1981_06!$T$13:$T$38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F_SSB_Trends1981_06!$X$13:$X$38</c:f>
              <c:numCache>
                <c:formatCode>General</c:formatCode>
                <c:ptCount val="26"/>
                <c:pt idx="0">
                  <c:v>2124</c:v>
                </c:pt>
                <c:pt idx="1">
                  <c:v>2036</c:v>
                </c:pt>
                <c:pt idx="2">
                  <c:v>1556</c:v>
                </c:pt>
                <c:pt idx="3">
                  <c:v>1591</c:v>
                </c:pt>
                <c:pt idx="4">
                  <c:v>1503</c:v>
                </c:pt>
                <c:pt idx="5">
                  <c:v>1534</c:v>
                </c:pt>
                <c:pt idx="6">
                  <c:v>1592</c:v>
                </c:pt>
                <c:pt idx="7">
                  <c:v>1733</c:v>
                </c:pt>
                <c:pt idx="8">
                  <c:v>1751</c:v>
                </c:pt>
                <c:pt idx="9">
                  <c:v>1888</c:v>
                </c:pt>
                <c:pt idx="10">
                  <c:v>2045</c:v>
                </c:pt>
                <c:pt idx="11">
                  <c:v>2220</c:v>
                </c:pt>
                <c:pt idx="12">
                  <c:v>2252</c:v>
                </c:pt>
                <c:pt idx="13">
                  <c:v>2273</c:v>
                </c:pt>
                <c:pt idx="14">
                  <c:v>2220</c:v>
                </c:pt>
                <c:pt idx="15">
                  <c:v>2353</c:v>
                </c:pt>
                <c:pt idx="16">
                  <c:v>2459</c:v>
                </c:pt>
                <c:pt idx="17">
                  <c:v>2531</c:v>
                </c:pt>
                <c:pt idx="18">
                  <c:v>2700</c:v>
                </c:pt>
                <c:pt idx="19">
                  <c:v>2850</c:v>
                </c:pt>
                <c:pt idx="20">
                  <c:v>2968</c:v>
                </c:pt>
                <c:pt idx="21">
                  <c:v>3032</c:v>
                </c:pt>
                <c:pt idx="22">
                  <c:v>3091</c:v>
                </c:pt>
                <c:pt idx="23">
                  <c:v>3218</c:v>
                </c:pt>
                <c:pt idx="24">
                  <c:v>3644</c:v>
                </c:pt>
                <c:pt idx="25">
                  <c:v>4512</c:v>
                </c:pt>
              </c:numCache>
            </c:numRef>
          </c:yVal>
        </c:ser>
        <c:axId val="147221504"/>
        <c:axId val="147837696"/>
      </c:scatterChart>
      <c:valAx>
        <c:axId val="147221504"/>
        <c:scaling>
          <c:orientation val="minMax"/>
          <c:max val="2010"/>
          <c:min val="1980"/>
        </c:scaling>
        <c:axPos val="b"/>
        <c:numFmt formatCode="General" sourceLinked="1"/>
        <c:tickLblPos val="nextTo"/>
        <c:crossAx val="147837696"/>
        <c:crosses val="autoZero"/>
        <c:crossBetween val="midCat"/>
        <c:majorUnit val="5"/>
        <c:minorUnit val="1"/>
      </c:valAx>
      <c:valAx>
        <c:axId val="147837696"/>
        <c:scaling>
          <c:orientation val="minMax"/>
        </c:scaling>
        <c:axPos val="l"/>
        <c:majorGridlines>
          <c:spPr>
            <a:ln>
              <a:prstDash val="sysDot"/>
            </a:ln>
          </c:spPr>
        </c:majorGridlines>
        <c:title>
          <c:tx>
            <c:strRef>
              <c:f>F_SSB_Trends1981_06!$H$11</c:f>
              <c:strCache>
                <c:ptCount val="1"/>
                <c:pt idx="0">
                  <c:v>Million hydrated eggs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tickLblPos val="nextTo"/>
        <c:crossAx val="147221504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800"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F_SSB_Trends1981_06!$Z$10</c:f>
          <c:strCache>
            <c:ptCount val="1"/>
            <c:pt idx="0">
              <c:v>SSB/MSST </c:v>
            </c:pt>
          </c:strCache>
        </c:strRef>
      </c:tx>
      <c:layout/>
      <c:txPr>
        <a:bodyPr/>
        <a:lstStyle/>
        <a:p>
          <a:pPr>
            <a:defRPr sz="1400"/>
          </a:pPr>
          <a:endParaRPr lang="en-US"/>
        </a:p>
      </c:txPr>
    </c:title>
    <c:plotArea>
      <c:layout/>
      <c:scatterChart>
        <c:scatterStyle val="lineMarker"/>
        <c:ser>
          <c:idx val="0"/>
          <c:order val="0"/>
          <c:tx>
            <c:strRef>
              <c:f>F_SSB_Trends1981_06!$AA$12</c:f>
              <c:strCache>
                <c:ptCount val="1"/>
                <c:pt idx="0">
                  <c:v>Deterministic</c:v>
                </c:pt>
              </c:strCache>
            </c:strRef>
          </c:tx>
          <c:marker>
            <c:symbol val="none"/>
          </c:marker>
          <c:xVal>
            <c:numRef>
              <c:f>F_SSB_Trends1981_06!$T$13:$T$38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F_SSB_Trends1981_06!$AA$13:$AA$38</c:f>
              <c:numCache>
                <c:formatCode>0.000</c:formatCode>
                <c:ptCount val="26"/>
                <c:pt idx="0">
                  <c:v>0.81085381493543096</c:v>
                </c:pt>
                <c:pt idx="1">
                  <c:v>0.77762523184575505</c:v>
                </c:pt>
                <c:pt idx="2">
                  <c:v>0.59391318051087805</c:v>
                </c:pt>
                <c:pt idx="3">
                  <c:v>0.60728100129408102</c:v>
                </c:pt>
                <c:pt idx="4">
                  <c:v>0.57367048046774205</c:v>
                </c:pt>
                <c:pt idx="5">
                  <c:v>0.58512861256763105</c:v>
                </c:pt>
                <c:pt idx="6">
                  <c:v>0.60728100129408102</c:v>
                </c:pt>
                <c:pt idx="7">
                  <c:v>0.66113422216355699</c:v>
                </c:pt>
                <c:pt idx="8">
                  <c:v>0.66762716368682695</c:v>
                </c:pt>
                <c:pt idx="9">
                  <c:v>0.71995263360965001</c:v>
                </c:pt>
                <c:pt idx="10">
                  <c:v>0.77915298279240597</c:v>
                </c:pt>
                <c:pt idx="11">
                  <c:v>0.84599208670842196</c:v>
                </c:pt>
                <c:pt idx="12">
                  <c:v>0.85745021880830996</c:v>
                </c:pt>
                <c:pt idx="13">
                  <c:v>0.865088973541569</c:v>
                </c:pt>
                <c:pt idx="14">
                  <c:v>0.84408239802510698</c:v>
                </c:pt>
                <c:pt idx="15">
                  <c:v>0.89373430379129004</c:v>
                </c:pt>
                <c:pt idx="16">
                  <c:v>0.93307389066757296</c:v>
                </c:pt>
                <c:pt idx="17">
                  <c:v>0.95828178128732699</c:v>
                </c:pt>
                <c:pt idx="18">
                  <c:v>1.0151905040501099</c:v>
                </c:pt>
                <c:pt idx="19">
                  <c:v>1.0648424098162901</c:v>
                </c:pt>
                <c:pt idx="20">
                  <c:v>1.0984529306426301</c:v>
                </c:pt>
                <c:pt idx="21">
                  <c:v>1.0973071174326401</c:v>
                </c:pt>
                <c:pt idx="22">
                  <c:v>1.09692517969598</c:v>
                </c:pt>
                <c:pt idx="23">
                  <c:v>1.1286260118389999</c:v>
                </c:pt>
                <c:pt idx="24">
                  <c:v>1.25466546493777</c:v>
                </c:pt>
                <c:pt idx="25">
                  <c:v>1.4975778654553999</c:v>
                </c:pt>
              </c:numCache>
            </c:numRef>
          </c:yVal>
        </c:ser>
        <c:ser>
          <c:idx val="1"/>
          <c:order val="1"/>
          <c:tx>
            <c:strRef>
              <c:f>F_SSB_Trends1981_06!$AB$12</c:f>
              <c:strCache>
                <c:ptCount val="1"/>
                <c:pt idx="0">
                  <c:v>low CI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F_SSB_Trends1981_06!$T$13:$T$38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F_SSB_Trends1981_06!$AB$13:$AB$38</c:f>
              <c:numCache>
                <c:formatCode>0.000</c:formatCode>
                <c:ptCount val="26"/>
                <c:pt idx="0">
                  <c:v>0.80422764212704401</c:v>
                </c:pt>
                <c:pt idx="1">
                  <c:v>0.77040351547969099</c:v>
                </c:pt>
                <c:pt idx="2">
                  <c:v>0.58602906704172497</c:v>
                </c:pt>
                <c:pt idx="3">
                  <c:v>0.59829895006753697</c:v>
                </c:pt>
                <c:pt idx="4">
                  <c:v>0.56335552045487702</c:v>
                </c:pt>
                <c:pt idx="5">
                  <c:v>0.57176079178442796</c:v>
                </c:pt>
                <c:pt idx="6">
                  <c:v>0.59022844497076499</c:v>
                </c:pt>
                <c:pt idx="7">
                  <c:v>0.640891522120421</c:v>
                </c:pt>
                <c:pt idx="8">
                  <c:v>0.64279883799597404</c:v>
                </c:pt>
                <c:pt idx="9">
                  <c:v>0.68692525582724095</c:v>
                </c:pt>
                <c:pt idx="10">
                  <c:v>0.737899007018333</c:v>
                </c:pt>
                <c:pt idx="11">
                  <c:v>0.79247982987537902</c:v>
                </c:pt>
                <c:pt idx="12">
                  <c:v>0.79188423905209704</c:v>
                </c:pt>
                <c:pt idx="13">
                  <c:v>0.78472463516275603</c:v>
                </c:pt>
                <c:pt idx="14">
                  <c:v>0.73881490964298502</c:v>
                </c:pt>
                <c:pt idx="15">
                  <c:v>0.75985069533259897</c:v>
                </c:pt>
                <c:pt idx="16">
                  <c:v>0.76710095983010496</c:v>
                </c:pt>
                <c:pt idx="17">
                  <c:v>0.75676701619161801</c:v>
                </c:pt>
                <c:pt idx="18">
                  <c:v>0.778813815680653</c:v>
                </c:pt>
                <c:pt idx="19">
                  <c:v>0.805719949938834</c:v>
                </c:pt>
                <c:pt idx="20">
                  <c:v>0.82782712498938404</c:v>
                </c:pt>
                <c:pt idx="21">
                  <c:v>0.83369598321566996</c:v>
                </c:pt>
                <c:pt idx="22">
                  <c:v>0.85125559901610004</c:v>
                </c:pt>
                <c:pt idx="23">
                  <c:v>0.896379553875567</c:v>
                </c:pt>
                <c:pt idx="24">
                  <c:v>1.01177040682973</c:v>
                </c:pt>
                <c:pt idx="25">
                  <c:v>1.23687490430581</c:v>
                </c:pt>
              </c:numCache>
            </c:numRef>
          </c:yVal>
        </c:ser>
        <c:ser>
          <c:idx val="2"/>
          <c:order val="2"/>
          <c:tx>
            <c:strRef>
              <c:f>F_SSB_Trends1981_06!$AC$12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F_SSB_Trends1981_06!$T$13:$T$38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F_SSB_Trends1981_06!$AC$13:$AC$38</c:f>
              <c:numCache>
                <c:formatCode>0.000</c:formatCode>
                <c:ptCount val="26"/>
                <c:pt idx="0">
                  <c:v>0.80716166982429505</c:v>
                </c:pt>
                <c:pt idx="1">
                  <c:v>0.77345558434168704</c:v>
                </c:pt>
                <c:pt idx="2">
                  <c:v>0.58930487801925202</c:v>
                </c:pt>
                <c:pt idx="3">
                  <c:v>0.60212001330631704</c:v>
                </c:pt>
                <c:pt idx="4">
                  <c:v>0.56747618825811896</c:v>
                </c:pt>
                <c:pt idx="5">
                  <c:v>0.57718139449120398</c:v>
                </c:pt>
                <c:pt idx="6">
                  <c:v>0.59696868240418199</c:v>
                </c:pt>
                <c:pt idx="7">
                  <c:v>0.64884525462005405</c:v>
                </c:pt>
                <c:pt idx="8">
                  <c:v>0.65248243165667497</c:v>
                </c:pt>
                <c:pt idx="9">
                  <c:v>0.69963816900286202</c:v>
                </c:pt>
                <c:pt idx="10">
                  <c:v>0.75382282416137802</c:v>
                </c:pt>
                <c:pt idx="11">
                  <c:v>0.81289178068686696</c:v>
                </c:pt>
                <c:pt idx="12">
                  <c:v>0.81703640793064602</c:v>
                </c:pt>
                <c:pt idx="13">
                  <c:v>0.81569032743546999</c:v>
                </c:pt>
                <c:pt idx="14">
                  <c:v>0.77931787014423504</c:v>
                </c:pt>
                <c:pt idx="15">
                  <c:v>0.81149601647619696</c:v>
                </c:pt>
                <c:pt idx="16">
                  <c:v>0.83086840220728397</c:v>
                </c:pt>
                <c:pt idx="17">
                  <c:v>0.83507437108054605</c:v>
                </c:pt>
                <c:pt idx="18">
                  <c:v>0.87444738172525804</c:v>
                </c:pt>
                <c:pt idx="19">
                  <c:v>0.91593832366002503</c:v>
                </c:pt>
                <c:pt idx="20">
                  <c:v>0.95133941492275098</c:v>
                </c:pt>
                <c:pt idx="21">
                  <c:v>0.96595909124952395</c:v>
                </c:pt>
                <c:pt idx="22">
                  <c:v>0.98669458433562895</c:v>
                </c:pt>
                <c:pt idx="23">
                  <c:v>1.0431965451435601</c:v>
                </c:pt>
                <c:pt idx="24">
                  <c:v>1.1914430413697901</c:v>
                </c:pt>
                <c:pt idx="25">
                  <c:v>1.4707477310446</c:v>
                </c:pt>
              </c:numCache>
            </c:numRef>
          </c:yVal>
        </c:ser>
        <c:ser>
          <c:idx val="3"/>
          <c:order val="3"/>
          <c:tx>
            <c:strRef>
              <c:f>F_SSB_Trends1981_06!$AD$12</c:f>
              <c:strCache>
                <c:ptCount val="1"/>
                <c:pt idx="0">
                  <c:v>upp CI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F_SSB_Trends1981_06!$T$13:$T$38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F_SSB_Trends1981_06!$AD$13:$AD$38</c:f>
              <c:numCache>
                <c:formatCode>0.000</c:formatCode>
                <c:ptCount val="26"/>
                <c:pt idx="0">
                  <c:v>0.81225594115935396</c:v>
                </c:pt>
                <c:pt idx="1">
                  <c:v>0.77872034393106104</c:v>
                </c:pt>
                <c:pt idx="2">
                  <c:v>0.59486476970137103</c:v>
                </c:pt>
                <c:pt idx="3">
                  <c:v>0.608429069968632</c:v>
                </c:pt>
                <c:pt idx="4">
                  <c:v>0.57453830102129899</c:v>
                </c:pt>
                <c:pt idx="5">
                  <c:v>0.58621817338995597</c:v>
                </c:pt>
                <c:pt idx="6">
                  <c:v>0.60843153486161805</c:v>
                </c:pt>
                <c:pt idx="7">
                  <c:v>0.66221794752468199</c:v>
                </c:pt>
                <c:pt idx="8">
                  <c:v>0.66924071018496201</c:v>
                </c:pt>
                <c:pt idx="9">
                  <c:v>0.72201045117419205</c:v>
                </c:pt>
                <c:pt idx="10">
                  <c:v>0.781970537747955</c:v>
                </c:pt>
                <c:pt idx="11">
                  <c:v>0.84899219264064996</c:v>
                </c:pt>
                <c:pt idx="12">
                  <c:v>0.86126589819629396</c:v>
                </c:pt>
                <c:pt idx="13">
                  <c:v>0.86932412719187402</c:v>
                </c:pt>
                <c:pt idx="14">
                  <c:v>0.84905392097050603</c:v>
                </c:pt>
                <c:pt idx="15">
                  <c:v>0.89992066488450495</c:v>
                </c:pt>
                <c:pt idx="16">
                  <c:v>0.94046107732724005</c:v>
                </c:pt>
                <c:pt idx="17">
                  <c:v>0.96721777276042198</c:v>
                </c:pt>
                <c:pt idx="18">
                  <c:v>1.0320614537317301</c:v>
                </c:pt>
                <c:pt idx="19">
                  <c:v>1.0889196514400601</c:v>
                </c:pt>
                <c:pt idx="20">
                  <c:v>1.1338280328575201</c:v>
                </c:pt>
                <c:pt idx="21">
                  <c:v>1.1589241408737301</c:v>
                </c:pt>
                <c:pt idx="22">
                  <c:v>1.18019712461064</c:v>
                </c:pt>
                <c:pt idx="23">
                  <c:v>1.2266397740394801</c:v>
                </c:pt>
                <c:pt idx="24">
                  <c:v>1.3941569668815601</c:v>
                </c:pt>
                <c:pt idx="25">
                  <c:v>1.7248990860802</c:v>
                </c:pt>
              </c:numCache>
            </c:numRef>
          </c:yVal>
        </c:ser>
        <c:ser>
          <c:idx val="4"/>
          <c:order val="4"/>
          <c:tx>
            <c:v>ref</c:v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1980</c:v>
              </c:pt>
              <c:pt idx="1">
                <c:v>2010</c:v>
              </c:pt>
            </c:numLit>
          </c:xVal>
          <c:y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yVal>
        </c:ser>
        <c:axId val="147898368"/>
        <c:axId val="147899904"/>
      </c:scatterChart>
      <c:valAx>
        <c:axId val="147898368"/>
        <c:scaling>
          <c:orientation val="minMax"/>
          <c:max val="2010"/>
          <c:min val="1980"/>
        </c:scaling>
        <c:axPos val="b"/>
        <c:numFmt formatCode="General" sourceLinked="1"/>
        <c:tickLblPos val="nextTo"/>
        <c:crossAx val="147899904"/>
        <c:crosses val="autoZero"/>
        <c:crossBetween val="midCat"/>
        <c:majorUnit val="5"/>
        <c:minorUnit val="1"/>
      </c:valAx>
      <c:valAx>
        <c:axId val="147899904"/>
        <c:scaling>
          <c:orientation val="minMax"/>
        </c:scaling>
        <c:axPos val="l"/>
        <c:numFmt formatCode="0.000" sourceLinked="1"/>
        <c:tickLblPos val="nextTo"/>
        <c:crossAx val="147898368"/>
        <c:crosses val="autoZero"/>
        <c:crossBetween val="midCat"/>
      </c:valAx>
    </c:plotArea>
    <c:legend>
      <c:legendPos val="r"/>
      <c:legendEntry>
        <c:idx val="4"/>
        <c:delete val="1"/>
      </c:legendEntry>
      <c:layout/>
      <c:txPr>
        <a:bodyPr/>
        <a:lstStyle/>
        <a:p>
          <a:pPr>
            <a:defRPr sz="800"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F_SSB_Trends1981_06!$U$41</c:f>
          <c:strCache>
            <c:ptCount val="1"/>
            <c:pt idx="0">
              <c:v>F apical VPA estimate</c:v>
            </c:pt>
          </c:strCache>
        </c:strRef>
      </c:tx>
      <c:layout/>
      <c:txPr>
        <a:bodyPr/>
        <a:lstStyle/>
        <a:p>
          <a:pPr>
            <a:defRPr sz="1400"/>
          </a:pPr>
          <a:endParaRPr lang="en-US"/>
        </a:p>
      </c:txPr>
    </c:title>
    <c:plotArea>
      <c:layout/>
      <c:scatterChart>
        <c:scatterStyle val="lineMarker"/>
        <c:ser>
          <c:idx val="0"/>
          <c:order val="0"/>
          <c:tx>
            <c:strRef>
              <c:f>F_SSB_Trends1981_06!$U$12</c:f>
              <c:strCache>
                <c:ptCount val="1"/>
                <c:pt idx="0">
                  <c:v>Deterministic</c:v>
                </c:pt>
              </c:strCache>
            </c:strRef>
          </c:tx>
          <c:marker>
            <c:symbol val="none"/>
          </c:marker>
          <c:xVal>
            <c:numRef>
              <c:f>F_SSB_Trends1981_06!$T$44:$T$69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F_SSB_Trends1981_06!$U$44:$U$69</c:f>
              <c:numCache>
                <c:formatCode>0.000</c:formatCode>
                <c:ptCount val="26"/>
                <c:pt idx="0">
                  <c:v>0.3402</c:v>
                </c:pt>
                <c:pt idx="1">
                  <c:v>1.008</c:v>
                </c:pt>
                <c:pt idx="2">
                  <c:v>0.41289999999999999</c:v>
                </c:pt>
                <c:pt idx="3">
                  <c:v>0.4274</c:v>
                </c:pt>
                <c:pt idx="4">
                  <c:v>0.55789999999999995</c:v>
                </c:pt>
                <c:pt idx="5">
                  <c:v>0.55610000000000004</c:v>
                </c:pt>
                <c:pt idx="6">
                  <c:v>0.49280000000000002</c:v>
                </c:pt>
                <c:pt idx="7">
                  <c:v>0.36820000000000003</c:v>
                </c:pt>
                <c:pt idx="8">
                  <c:v>0.5484</c:v>
                </c:pt>
                <c:pt idx="9">
                  <c:v>0.42230000000000001</c:v>
                </c:pt>
                <c:pt idx="10">
                  <c:v>0.56840000000000002</c:v>
                </c:pt>
                <c:pt idx="11">
                  <c:v>0.71250000000000002</c:v>
                </c:pt>
                <c:pt idx="12">
                  <c:v>0.50749999999999995</c:v>
                </c:pt>
                <c:pt idx="13">
                  <c:v>0.68059999999999998</c:v>
                </c:pt>
                <c:pt idx="14">
                  <c:v>0.53700000000000003</c:v>
                </c:pt>
                <c:pt idx="15">
                  <c:v>0.3775</c:v>
                </c:pt>
                <c:pt idx="16">
                  <c:v>0.29399999999999998</c:v>
                </c:pt>
                <c:pt idx="17">
                  <c:v>0.31330000000000002</c:v>
                </c:pt>
                <c:pt idx="18">
                  <c:v>0.34599999999999997</c:v>
                </c:pt>
                <c:pt idx="19">
                  <c:v>0.31269999999999998</c:v>
                </c:pt>
                <c:pt idx="20">
                  <c:v>0.21210000000000001</c:v>
                </c:pt>
                <c:pt idx="21">
                  <c:v>0.17680000000000001</c:v>
                </c:pt>
                <c:pt idx="22">
                  <c:v>0.22520000000000001</c:v>
                </c:pt>
                <c:pt idx="23">
                  <c:v>0.22320000000000001</c:v>
                </c:pt>
                <c:pt idx="24">
                  <c:v>0.23930000000000001</c:v>
                </c:pt>
                <c:pt idx="25">
                  <c:v>0.28749999999999998</c:v>
                </c:pt>
              </c:numCache>
            </c:numRef>
          </c:yVal>
        </c:ser>
        <c:ser>
          <c:idx val="1"/>
          <c:order val="1"/>
          <c:tx>
            <c:strRef>
              <c:f>F_SSB_Trends1981_06!$V$12</c:f>
              <c:strCache>
                <c:ptCount val="1"/>
                <c:pt idx="0">
                  <c:v>low CI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F_SSB_Trends1981_06!$T$44:$T$69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F_SSB_Trends1981_06!$V$44:$V$69</c:f>
              <c:numCache>
                <c:formatCode>0.000</c:formatCode>
                <c:ptCount val="26"/>
                <c:pt idx="0">
                  <c:v>0.3402</c:v>
                </c:pt>
                <c:pt idx="1">
                  <c:v>1.008</c:v>
                </c:pt>
                <c:pt idx="2">
                  <c:v>0.4128</c:v>
                </c:pt>
                <c:pt idx="3">
                  <c:v>0.42730000000000001</c:v>
                </c:pt>
                <c:pt idx="4">
                  <c:v>0.55769999999999997</c:v>
                </c:pt>
                <c:pt idx="5">
                  <c:v>0.55569999999999997</c:v>
                </c:pt>
                <c:pt idx="6">
                  <c:v>0.4924</c:v>
                </c:pt>
                <c:pt idx="7">
                  <c:v>0.36730000000000002</c:v>
                </c:pt>
                <c:pt idx="8">
                  <c:v>0.54790000000000005</c:v>
                </c:pt>
                <c:pt idx="9">
                  <c:v>0.4214</c:v>
                </c:pt>
                <c:pt idx="10">
                  <c:v>0.5675</c:v>
                </c:pt>
                <c:pt idx="11">
                  <c:v>0.71140000000000003</c:v>
                </c:pt>
                <c:pt idx="12">
                  <c:v>0.50509999999999999</c:v>
                </c:pt>
                <c:pt idx="13">
                  <c:v>0.67910000000000004</c:v>
                </c:pt>
                <c:pt idx="14">
                  <c:v>0.53449999999999998</c:v>
                </c:pt>
                <c:pt idx="15">
                  <c:v>0.37519999999999998</c:v>
                </c:pt>
                <c:pt idx="16">
                  <c:v>0.29189999999999999</c:v>
                </c:pt>
                <c:pt idx="17">
                  <c:v>0.31090000000000001</c:v>
                </c:pt>
                <c:pt idx="18">
                  <c:v>0.30599999999999999</c:v>
                </c:pt>
                <c:pt idx="19">
                  <c:v>0.25940000000000002</c:v>
                </c:pt>
                <c:pt idx="20">
                  <c:v>0.19059999999999999</c:v>
                </c:pt>
                <c:pt idx="21">
                  <c:v>0.15820000000000001</c:v>
                </c:pt>
                <c:pt idx="22">
                  <c:v>0.2016</c:v>
                </c:pt>
                <c:pt idx="23">
                  <c:v>0.17610000000000001</c:v>
                </c:pt>
                <c:pt idx="24">
                  <c:v>0.1951</c:v>
                </c:pt>
                <c:pt idx="25">
                  <c:v>0.21149999999999999</c:v>
                </c:pt>
              </c:numCache>
            </c:numRef>
          </c:yVal>
        </c:ser>
        <c:ser>
          <c:idx val="2"/>
          <c:order val="2"/>
          <c:tx>
            <c:strRef>
              <c:f>F_SSB_Trends1981_06!$W$12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F_SSB_Trends1981_06!$T$44:$T$69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F_SSB_Trends1981_06!$W$44:$W$69</c:f>
              <c:numCache>
                <c:formatCode>0.000</c:formatCode>
                <c:ptCount val="26"/>
                <c:pt idx="0">
                  <c:v>0.3417</c:v>
                </c:pt>
                <c:pt idx="1">
                  <c:v>1.012</c:v>
                </c:pt>
                <c:pt idx="2">
                  <c:v>0.41399999999999998</c:v>
                </c:pt>
                <c:pt idx="3">
                  <c:v>0.42880000000000001</c:v>
                </c:pt>
                <c:pt idx="4">
                  <c:v>0.56100000000000005</c:v>
                </c:pt>
                <c:pt idx="5">
                  <c:v>0.56140000000000001</c:v>
                </c:pt>
                <c:pt idx="6">
                  <c:v>0.49940000000000001</c:v>
                </c:pt>
                <c:pt idx="7">
                  <c:v>0.38324999999999998</c:v>
                </c:pt>
                <c:pt idx="8">
                  <c:v>0.55720000000000003</c:v>
                </c:pt>
                <c:pt idx="9">
                  <c:v>0.43859999999999999</c:v>
                </c:pt>
                <c:pt idx="10">
                  <c:v>0.58550000000000002</c:v>
                </c:pt>
                <c:pt idx="11">
                  <c:v>0.73229999999999995</c:v>
                </c:pt>
                <c:pt idx="12">
                  <c:v>0.55174999999999996</c:v>
                </c:pt>
                <c:pt idx="13">
                  <c:v>0.70674999999999999</c:v>
                </c:pt>
                <c:pt idx="14">
                  <c:v>0.58204999999999996</c:v>
                </c:pt>
                <c:pt idx="15">
                  <c:v>0.41959999999999997</c:v>
                </c:pt>
                <c:pt idx="16">
                  <c:v>0.33624999999999999</c:v>
                </c:pt>
                <c:pt idx="17">
                  <c:v>0.36220000000000002</c:v>
                </c:pt>
                <c:pt idx="18">
                  <c:v>0.3387</c:v>
                </c:pt>
                <c:pt idx="19">
                  <c:v>0.28605000000000003</c:v>
                </c:pt>
                <c:pt idx="20">
                  <c:v>0.2135</c:v>
                </c:pt>
                <c:pt idx="21">
                  <c:v>0.18465000000000001</c:v>
                </c:pt>
                <c:pt idx="22">
                  <c:v>0.26329999999999998</c:v>
                </c:pt>
                <c:pt idx="23">
                  <c:v>0.21010000000000001</c:v>
                </c:pt>
                <c:pt idx="24">
                  <c:v>0.2329</c:v>
                </c:pt>
                <c:pt idx="25">
                  <c:v>0.25364999999999999</c:v>
                </c:pt>
              </c:numCache>
            </c:numRef>
          </c:yVal>
        </c:ser>
        <c:ser>
          <c:idx val="3"/>
          <c:order val="3"/>
          <c:tx>
            <c:strRef>
              <c:f>F_SSB_Trends1981_06!$X$12</c:f>
              <c:strCache>
                <c:ptCount val="1"/>
                <c:pt idx="0">
                  <c:v>upp CI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F_SSB_Trends1981_06!$T$44:$T$69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F_SSB_Trends1981_06!$X$44:$X$69</c:f>
              <c:numCache>
                <c:formatCode>0.000</c:formatCode>
                <c:ptCount val="26"/>
                <c:pt idx="0">
                  <c:v>0.34260000000000002</c:v>
                </c:pt>
                <c:pt idx="1">
                  <c:v>1.014</c:v>
                </c:pt>
                <c:pt idx="2">
                  <c:v>0.41470000000000001</c:v>
                </c:pt>
                <c:pt idx="3">
                  <c:v>0.42970000000000003</c:v>
                </c:pt>
                <c:pt idx="4">
                  <c:v>0.56289999999999996</c:v>
                </c:pt>
                <c:pt idx="5">
                  <c:v>0.56479999999999997</c:v>
                </c:pt>
                <c:pt idx="6">
                  <c:v>0.50360000000000005</c:v>
                </c:pt>
                <c:pt idx="7">
                  <c:v>0.39329999999999998</c:v>
                </c:pt>
                <c:pt idx="8">
                  <c:v>0.56289999999999996</c:v>
                </c:pt>
                <c:pt idx="9">
                  <c:v>0.44940000000000002</c:v>
                </c:pt>
                <c:pt idx="10">
                  <c:v>0.59670000000000001</c:v>
                </c:pt>
                <c:pt idx="11">
                  <c:v>0.74529999999999996</c:v>
                </c:pt>
                <c:pt idx="12">
                  <c:v>0.58360000000000001</c:v>
                </c:pt>
                <c:pt idx="13">
                  <c:v>0.72419999999999995</c:v>
                </c:pt>
                <c:pt idx="14">
                  <c:v>0.61429999999999996</c:v>
                </c:pt>
                <c:pt idx="15">
                  <c:v>0.4511</c:v>
                </c:pt>
                <c:pt idx="16">
                  <c:v>0.36930000000000002</c:v>
                </c:pt>
                <c:pt idx="17">
                  <c:v>0.4012</c:v>
                </c:pt>
                <c:pt idx="18">
                  <c:v>0.36449999999999999</c:v>
                </c:pt>
                <c:pt idx="19">
                  <c:v>0.31259999999999999</c:v>
                </c:pt>
                <c:pt idx="20">
                  <c:v>0.23930000000000001</c:v>
                </c:pt>
                <c:pt idx="21">
                  <c:v>0.22020000000000001</c:v>
                </c:pt>
                <c:pt idx="22">
                  <c:v>0.33150000000000002</c:v>
                </c:pt>
                <c:pt idx="23">
                  <c:v>0.25650000000000001</c:v>
                </c:pt>
                <c:pt idx="24">
                  <c:v>0.27860000000000001</c:v>
                </c:pt>
                <c:pt idx="25">
                  <c:v>0.31319999999999998</c:v>
                </c:pt>
              </c:numCache>
            </c:numRef>
          </c:yVal>
        </c:ser>
        <c:axId val="147947904"/>
        <c:axId val="147949440"/>
      </c:scatterChart>
      <c:valAx>
        <c:axId val="147947904"/>
        <c:scaling>
          <c:orientation val="minMax"/>
          <c:max val="2010"/>
          <c:min val="1980"/>
        </c:scaling>
        <c:axPos val="b"/>
        <c:numFmt formatCode="General" sourceLinked="1"/>
        <c:tickLblPos val="nextTo"/>
        <c:crossAx val="147949440"/>
        <c:crosses val="autoZero"/>
        <c:crossBetween val="midCat"/>
        <c:majorUnit val="5"/>
        <c:minorUnit val="1"/>
      </c:valAx>
      <c:valAx>
        <c:axId val="147949440"/>
        <c:scaling>
          <c:orientation val="minMax"/>
        </c:scaling>
        <c:axPos val="l"/>
        <c:majorGridlines>
          <c:spPr>
            <a:ln>
              <a:prstDash val="sysDot"/>
            </a:ln>
          </c:spPr>
        </c:majorGridlines>
        <c:title>
          <c:tx>
            <c:strRef>
              <c:f>F_SSB_Trends1981_06!$U$42</c:f>
              <c:strCache>
                <c:ptCount val="1"/>
                <c:pt idx="0">
                  <c:v>fishing mortality rate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.000" sourceLinked="1"/>
        <c:tickLblPos val="nextTo"/>
        <c:crossAx val="147947904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800"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F_SSB_Trends1981_06!$Z$41</c:f>
          <c:strCache>
            <c:ptCount val="1"/>
            <c:pt idx="0">
              <c:v>Fcurr/ MFMT</c:v>
            </c:pt>
          </c:strCache>
        </c:strRef>
      </c:tx>
      <c:layout/>
      <c:txPr>
        <a:bodyPr/>
        <a:lstStyle/>
        <a:p>
          <a:pPr>
            <a:defRPr sz="1400"/>
          </a:pPr>
          <a:endParaRPr lang="en-US"/>
        </a:p>
      </c:txPr>
    </c:title>
    <c:plotArea>
      <c:layout/>
      <c:scatterChart>
        <c:scatterStyle val="lineMarker"/>
        <c:ser>
          <c:idx val="0"/>
          <c:order val="0"/>
          <c:tx>
            <c:strRef>
              <c:f>F_SSB_Trends1981_06!$AA$12</c:f>
              <c:strCache>
                <c:ptCount val="1"/>
                <c:pt idx="0">
                  <c:v>Deterministic</c:v>
                </c:pt>
              </c:strCache>
            </c:strRef>
          </c:tx>
          <c:marker>
            <c:symbol val="none"/>
          </c:marker>
          <c:xVal>
            <c:numRef>
              <c:f>F_SSB_Trends1981_06!$T$44:$T$69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F_SSB_Trends1981_06!$AA$44:$AA$69</c:f>
              <c:numCache>
                <c:formatCode>General</c:formatCode>
                <c:ptCount val="26"/>
                <c:pt idx="2" formatCode="0.000">
                  <c:v>1.4463101820916999</c:v>
                </c:pt>
                <c:pt idx="3" formatCode="0.000">
                  <c:v>1.4341699002085</c:v>
                </c:pt>
                <c:pt idx="4" formatCode="0.000">
                  <c:v>1.3980164177793699</c:v>
                </c:pt>
                <c:pt idx="5" formatCode="0.000">
                  <c:v>1.3427893900042001</c:v>
                </c:pt>
                <c:pt idx="6" formatCode="0.000">
                  <c:v>1.4400304513362401</c:v>
                </c:pt>
                <c:pt idx="7" formatCode="0.000">
                  <c:v>1.6131457366498401</c:v>
                </c:pt>
                <c:pt idx="8" formatCode="0.000">
                  <c:v>1.84611083844807</c:v>
                </c:pt>
                <c:pt idx="9" formatCode="0.000">
                  <c:v>1.7535268920964899</c:v>
                </c:pt>
                <c:pt idx="10" formatCode="0.000">
                  <c:v>2.0266806717991299</c:v>
                </c:pt>
                <c:pt idx="11" formatCode="0.000">
                  <c:v>1.8662858445631301</c:v>
                </c:pt>
                <c:pt idx="12" formatCode="0.000">
                  <c:v>1.98413033079414</c:v>
                </c:pt>
                <c:pt idx="13" formatCode="0.000">
                  <c:v>1.94245714190431</c:v>
                </c:pt>
                <c:pt idx="14" formatCode="0.000">
                  <c:v>2.0946839797266401</c:v>
                </c:pt>
                <c:pt idx="15" formatCode="0.000">
                  <c:v>1.8979056295258601</c:v>
                </c:pt>
                <c:pt idx="16" formatCode="0.000">
                  <c:v>1.53643649613321</c:v>
                </c:pt>
                <c:pt idx="17" formatCode="0.000">
                  <c:v>1.2670984078488099</c:v>
                </c:pt>
                <c:pt idx="18" formatCode="0.000">
                  <c:v>1.23086086555445</c:v>
                </c:pt>
                <c:pt idx="19" formatCode="0.000">
                  <c:v>1.2725166384980899</c:v>
                </c:pt>
                <c:pt idx="20" formatCode="0.000">
                  <c:v>1.13219082160309</c:v>
                </c:pt>
                <c:pt idx="21" formatCode="0.000">
                  <c:v>0.85367703859369104</c:v>
                </c:pt>
                <c:pt idx="22" formatCode="0.000">
                  <c:v>0.765255457480437</c:v>
                </c:pt>
                <c:pt idx="23" formatCode="0.000">
                  <c:v>0.77829901302342497</c:v>
                </c:pt>
                <c:pt idx="24" formatCode="0.000">
                  <c:v>0.82647301033439102</c:v>
                </c:pt>
                <c:pt idx="25" formatCode="0.000">
                  <c:v>0.82701389683761295</c:v>
                </c:pt>
              </c:numCache>
            </c:numRef>
          </c:yVal>
        </c:ser>
        <c:ser>
          <c:idx val="1"/>
          <c:order val="1"/>
          <c:tx>
            <c:strRef>
              <c:f>F_SSB_Trends1981_06!$AB$12</c:f>
              <c:strCache>
                <c:ptCount val="1"/>
                <c:pt idx="0">
                  <c:v>low CI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F_SSB_Trends1981_06!$T$44:$T$69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F_SSB_Trends1981_06!$AB$44:$AB$69</c:f>
              <c:numCache>
                <c:formatCode>General</c:formatCode>
                <c:ptCount val="26"/>
                <c:pt idx="2" formatCode="0.000">
                  <c:v>1.38458142034797</c:v>
                </c:pt>
                <c:pt idx="3" formatCode="0.000">
                  <c:v>1.3758644885018601</c:v>
                </c:pt>
                <c:pt idx="4" formatCode="0.000">
                  <c:v>1.34687944444821</c:v>
                </c:pt>
                <c:pt idx="5" formatCode="0.000">
                  <c:v>1.2937719611434499</c:v>
                </c:pt>
                <c:pt idx="6" formatCode="0.000">
                  <c:v>1.3871409483086601</c:v>
                </c:pt>
                <c:pt idx="7" formatCode="0.000">
                  <c:v>1.55772411909658</c:v>
                </c:pt>
                <c:pt idx="8" formatCode="0.000">
                  <c:v>1.7903890917449199</c:v>
                </c:pt>
                <c:pt idx="9" formatCode="0.000">
                  <c:v>1.71283111934205</c:v>
                </c:pt>
                <c:pt idx="10" formatCode="0.000">
                  <c:v>1.97367521152064</c:v>
                </c:pt>
                <c:pt idx="11" formatCode="0.000">
                  <c:v>1.8289006425357099</c:v>
                </c:pt>
                <c:pt idx="12" formatCode="0.000">
                  <c:v>1.9568727201367899</c:v>
                </c:pt>
                <c:pt idx="13" formatCode="0.000">
                  <c:v>1.9235658747728901</c:v>
                </c:pt>
                <c:pt idx="14" formatCode="0.000">
                  <c:v>2.0771087011719001</c:v>
                </c:pt>
                <c:pt idx="15" formatCode="0.000">
                  <c:v>1.8890891894978801</c:v>
                </c:pt>
                <c:pt idx="16" formatCode="0.000">
                  <c:v>1.51626218146848</c:v>
                </c:pt>
                <c:pt idx="17" formatCode="0.000">
                  <c:v>1.2332689941747701</c:v>
                </c:pt>
                <c:pt idx="18" formatCode="0.000">
                  <c:v>1.1648941565354201</c:v>
                </c:pt>
                <c:pt idx="19" formatCode="0.000">
                  <c:v>1.1529440349729201</c:v>
                </c:pt>
                <c:pt idx="20" formatCode="0.000">
                  <c:v>0.97419735832693799</c:v>
                </c:pt>
                <c:pt idx="21" formatCode="0.000">
                  <c:v>0.73781919362904502</c:v>
                </c:pt>
                <c:pt idx="22" formatCode="0.000">
                  <c:v>0.70862376212107703</c:v>
                </c:pt>
                <c:pt idx="23" formatCode="0.000">
                  <c:v>0.69198499667831403</c:v>
                </c:pt>
                <c:pt idx="24" formatCode="0.000">
                  <c:v>0.72751473028553604</c:v>
                </c:pt>
                <c:pt idx="25" formatCode="0.000">
                  <c:v>0.71359571179499004</c:v>
                </c:pt>
              </c:numCache>
            </c:numRef>
          </c:yVal>
        </c:ser>
        <c:ser>
          <c:idx val="2"/>
          <c:order val="2"/>
          <c:tx>
            <c:strRef>
              <c:f>F_SSB_Trends1981_06!$AC$12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F_SSB_Trends1981_06!$T$44:$T$69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F_SSB_Trends1981_06!$AC$44:$AC$69</c:f>
              <c:numCache>
                <c:formatCode>General</c:formatCode>
                <c:ptCount val="26"/>
                <c:pt idx="2" formatCode="0.000">
                  <c:v>1.53030772810597</c:v>
                </c:pt>
                <c:pt idx="3" formatCode="0.000">
                  <c:v>1.51978001026397</c:v>
                </c:pt>
                <c:pt idx="4" formatCode="0.000">
                  <c:v>1.4887170435427</c:v>
                </c:pt>
                <c:pt idx="5" formatCode="0.000">
                  <c:v>1.43090380535063</c:v>
                </c:pt>
                <c:pt idx="6" formatCode="0.000">
                  <c:v>1.53194292330715</c:v>
                </c:pt>
                <c:pt idx="7" formatCode="0.000">
                  <c:v>1.7260625630908</c:v>
                </c:pt>
                <c:pt idx="8" formatCode="0.000">
                  <c:v>1.9832090585841</c:v>
                </c:pt>
                <c:pt idx="9" formatCode="0.000">
                  <c:v>1.89903173048213</c:v>
                </c:pt>
                <c:pt idx="10" formatCode="0.000">
                  <c:v>2.1866263938468702</c:v>
                </c:pt>
                <c:pt idx="11" formatCode="0.000">
                  <c:v>2.0318439357226299</c:v>
                </c:pt>
                <c:pt idx="12" formatCode="0.000">
                  <c:v>2.1861081215264502</c:v>
                </c:pt>
                <c:pt idx="13" formatCode="0.000">
                  <c:v>2.1690354815322901</c:v>
                </c:pt>
                <c:pt idx="14" formatCode="0.000">
                  <c:v>2.3649077573689898</c:v>
                </c:pt>
                <c:pt idx="15" formatCode="0.000">
                  <c:v>2.1585015603377902</c:v>
                </c:pt>
                <c:pt idx="16" formatCode="0.000">
                  <c:v>1.7537143619359701</c:v>
                </c:pt>
                <c:pt idx="17" formatCode="0.000">
                  <c:v>1.42358077846736</c:v>
                </c:pt>
                <c:pt idx="18" formatCode="0.000">
                  <c:v>1.32301084551389</c:v>
                </c:pt>
                <c:pt idx="19" formatCode="0.000">
                  <c:v>1.2899396990927501</c:v>
                </c:pt>
                <c:pt idx="20" formatCode="0.000">
                  <c:v>1.1190244946210699</c:v>
                </c:pt>
                <c:pt idx="21" formatCode="0.000">
                  <c:v>0.84285197555799496</c:v>
                </c:pt>
                <c:pt idx="22" formatCode="0.000">
                  <c:v>0.82608620099313501</c:v>
                </c:pt>
                <c:pt idx="23" formatCode="0.000">
                  <c:v>0.80996288280248796</c:v>
                </c:pt>
                <c:pt idx="24" formatCode="0.000">
                  <c:v>0.89875629095340004</c:v>
                </c:pt>
                <c:pt idx="25" formatCode="0.000">
                  <c:v>0.82809137156875301</c:v>
                </c:pt>
              </c:numCache>
            </c:numRef>
          </c:yVal>
        </c:ser>
        <c:ser>
          <c:idx val="3"/>
          <c:order val="3"/>
          <c:tx>
            <c:strRef>
              <c:f>F_SSB_Trends1981_06!$AD$12</c:f>
              <c:strCache>
                <c:ptCount val="1"/>
                <c:pt idx="0">
                  <c:v>upp CI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F_SSB_Trends1981_06!$T$44:$T$69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F_SSB_Trends1981_06!$AD$44:$AD$69</c:f>
              <c:numCache>
                <c:formatCode>General</c:formatCode>
                <c:ptCount val="26"/>
                <c:pt idx="2" formatCode="0.000">
                  <c:v>1.6468311400589899</c:v>
                </c:pt>
                <c:pt idx="3" formatCode="0.000">
                  <c:v>1.6370868693904299</c:v>
                </c:pt>
                <c:pt idx="4" formatCode="0.000">
                  <c:v>1.60740469780621</c:v>
                </c:pt>
                <c:pt idx="5" formatCode="0.000">
                  <c:v>1.54445486019987</c:v>
                </c:pt>
                <c:pt idx="6" formatCode="0.000">
                  <c:v>1.6542669554151599</c:v>
                </c:pt>
                <c:pt idx="7" formatCode="0.000">
                  <c:v>1.8632087703698501</c:v>
                </c:pt>
                <c:pt idx="8" formatCode="0.000">
                  <c:v>2.1412060218521498</c:v>
                </c:pt>
                <c:pt idx="9" formatCode="0.000">
                  <c:v>2.0531054685163799</c:v>
                </c:pt>
                <c:pt idx="10" formatCode="0.000">
                  <c:v>2.3670207186531398</c:v>
                </c:pt>
                <c:pt idx="11" formatCode="0.000">
                  <c:v>2.1989716152211498</c:v>
                </c:pt>
                <c:pt idx="12" formatCode="0.000">
                  <c:v>2.3816896908109801</c:v>
                </c:pt>
                <c:pt idx="13" formatCode="0.000">
                  <c:v>2.3725221479522198</c:v>
                </c:pt>
                <c:pt idx="14" formatCode="0.000">
                  <c:v>2.6026475308853798</c:v>
                </c:pt>
                <c:pt idx="15" formatCode="0.000">
                  <c:v>2.3789547168499299</c:v>
                </c:pt>
                <c:pt idx="16" formatCode="0.000">
                  <c:v>1.93512003066306</c:v>
                </c:pt>
                <c:pt idx="17" formatCode="0.000">
                  <c:v>1.5695095170583699</c:v>
                </c:pt>
                <c:pt idx="18" formatCode="0.000">
                  <c:v>1.45329936495906</c:v>
                </c:pt>
                <c:pt idx="19" formatCode="0.000">
                  <c:v>1.4123604071098399</c:v>
                </c:pt>
                <c:pt idx="20" formatCode="0.000">
                  <c:v>1.23631317000537</c:v>
                </c:pt>
                <c:pt idx="21" formatCode="0.000">
                  <c:v>0.94218858653842397</c:v>
                </c:pt>
                <c:pt idx="22" formatCode="0.000">
                  <c:v>0.95755183342988104</c:v>
                </c:pt>
                <c:pt idx="23" formatCode="0.000">
                  <c:v>0.95163437554414998</c:v>
                </c:pt>
                <c:pt idx="24" formatCode="0.000">
                  <c:v>1.1059644171088201</c:v>
                </c:pt>
                <c:pt idx="25" formatCode="0.000">
                  <c:v>0.969177126043967</c:v>
                </c:pt>
              </c:numCache>
            </c:numRef>
          </c:yVal>
        </c:ser>
        <c:ser>
          <c:idx val="4"/>
          <c:order val="4"/>
          <c:tx>
            <c:v>ref</c:v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1980</c:v>
              </c:pt>
              <c:pt idx="1">
                <c:v>2010</c:v>
              </c:pt>
            </c:numLit>
          </c:xVal>
          <c:y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yVal>
        </c:ser>
        <c:axId val="148022016"/>
        <c:axId val="148023552"/>
      </c:scatterChart>
      <c:valAx>
        <c:axId val="148022016"/>
        <c:scaling>
          <c:orientation val="minMax"/>
          <c:max val="2010"/>
          <c:min val="1980"/>
        </c:scaling>
        <c:axPos val="b"/>
        <c:numFmt formatCode="General" sourceLinked="1"/>
        <c:tickLblPos val="nextTo"/>
        <c:crossAx val="148023552"/>
        <c:crosses val="autoZero"/>
        <c:crossBetween val="midCat"/>
        <c:majorUnit val="5"/>
        <c:minorUnit val="1"/>
      </c:valAx>
      <c:valAx>
        <c:axId val="148023552"/>
        <c:scaling>
          <c:orientation val="minMax"/>
        </c:scaling>
        <c:axPos val="l"/>
        <c:title>
          <c:tx>
            <c:strRef>
              <c:f>F_SSB_Trends1981_06!$U$42</c:f>
              <c:strCache>
                <c:ptCount val="1"/>
                <c:pt idx="0">
                  <c:v>fishing mortality rate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tickLblPos val="nextTo"/>
        <c:crossAx val="148022016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800"/>
          </a:pPr>
          <a:endParaRPr lang="en-US"/>
        </a:p>
      </c:txPr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52917</xdr:colOff>
      <xdr:row>13</xdr:row>
      <xdr:rowOff>42334</xdr:rowOff>
    </xdr:from>
    <xdr:to>
      <xdr:col>5</xdr:col>
      <xdr:colOff>440531</xdr:colOff>
      <xdr:row>27</xdr:row>
      <xdr:rowOff>105834</xdr:rowOff>
    </xdr:to>
    <xdr:sp macro="" textlink="">
      <xdr:nvSpPr>
        <xdr:cNvPr id="2" name="TextBox 1"/>
        <xdr:cNvSpPr txBox="1"/>
      </xdr:nvSpPr>
      <xdr:spPr>
        <a:xfrm>
          <a:off x="52917" y="2340240"/>
          <a:ext cx="3423708" cy="2397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Note:</a:t>
          </a:r>
        </a:p>
        <a:p>
          <a:endParaRPr lang="en-US" sz="1100"/>
        </a:p>
        <a:p>
          <a:r>
            <a:rPr lang="en-US" sz="1100" baseline="0"/>
            <a:t>  MSST =  (1-Natural Mortality)* SSB at F30%SPR</a:t>
          </a:r>
        </a:p>
        <a:p>
          <a:r>
            <a:rPr lang="en-US" sz="1100" baseline="0"/>
            <a:t>  </a:t>
          </a:r>
        </a:p>
        <a:p>
          <a:r>
            <a:rPr lang="en-US" sz="1100" baseline="0"/>
            <a:t>  MFMT = F at F30%SPR assuming selectivity geomean 2004/06</a:t>
          </a:r>
        </a:p>
        <a:p>
          <a:endParaRPr lang="en-US" sz="1100" baseline="0"/>
        </a:p>
        <a:p>
          <a:r>
            <a:rPr lang="en-US" sz="1100" baseline="0"/>
            <a:t> Fcurr  =  Average F age 2-8  as geomean of current and prior 2 years.</a:t>
          </a:r>
        </a:p>
        <a:p>
          <a:r>
            <a:rPr lang="en-US" sz="1100" baseline="0"/>
            <a:t> </a:t>
          </a:r>
        </a:p>
        <a:p>
          <a:r>
            <a:rPr lang="en-US" sz="1100" baseline="0"/>
            <a:t>F apical = max F at age by year.</a:t>
          </a:r>
        </a:p>
      </xdr:txBody>
    </xdr:sp>
    <xdr:clientData/>
  </xdr:twoCellAnchor>
  <xdr:twoCellAnchor>
    <xdr:from>
      <xdr:col>31</xdr:col>
      <xdr:colOff>546146</xdr:colOff>
      <xdr:row>15</xdr:row>
      <xdr:rowOff>140495</xdr:rowOff>
    </xdr:from>
    <xdr:to>
      <xdr:col>65</xdr:col>
      <xdr:colOff>7505</xdr:colOff>
      <xdr:row>48</xdr:row>
      <xdr:rowOff>109274</xdr:rowOff>
    </xdr:to>
    <xdr:grpSp>
      <xdr:nvGrpSpPr>
        <xdr:cNvPr id="11" name="Group 10"/>
        <xdr:cNvGrpSpPr/>
      </xdr:nvGrpSpPr>
      <xdr:grpSpPr>
        <a:xfrm>
          <a:off x="18988927" y="2807495"/>
          <a:ext cx="20106797" cy="5469467"/>
          <a:chOff x="4047597" y="12938948"/>
          <a:chExt cx="20102031" cy="5821051"/>
        </a:xfrm>
      </xdr:grpSpPr>
      <xdr:graphicFrame macro="">
        <xdr:nvGraphicFramePr>
          <xdr:cNvPr id="3" name="Chart 2"/>
          <xdr:cNvGraphicFramePr/>
        </xdr:nvGraphicFramePr>
        <xdr:xfrm>
          <a:off x="4047597" y="12951619"/>
          <a:ext cx="4547128" cy="28712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/>
          <xdr:cNvGraphicFramePr/>
        </xdr:nvGraphicFramePr>
        <xdr:xfrm>
          <a:off x="4063483" y="15873394"/>
          <a:ext cx="4547128" cy="28760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Chart 4"/>
          <xdr:cNvGraphicFramePr/>
        </xdr:nvGraphicFramePr>
        <xdr:xfrm>
          <a:off x="8647641" y="12951620"/>
          <a:ext cx="4525698" cy="28712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Chart 5"/>
          <xdr:cNvGraphicFramePr/>
        </xdr:nvGraphicFramePr>
        <xdr:xfrm>
          <a:off x="8695278" y="15883978"/>
          <a:ext cx="4523581" cy="28760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Chart 6"/>
          <xdr:cNvGraphicFramePr/>
        </xdr:nvGraphicFramePr>
        <xdr:xfrm>
          <a:off x="15042356" y="12951619"/>
          <a:ext cx="4536547" cy="28712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8" name="Chart 7"/>
          <xdr:cNvGraphicFramePr/>
        </xdr:nvGraphicFramePr>
        <xdr:xfrm>
          <a:off x="19626311" y="12938948"/>
          <a:ext cx="4523317" cy="28712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graphicFrame macro="">
        <xdr:nvGraphicFramePr>
          <xdr:cNvPr id="9" name="Chart 8"/>
          <xdr:cNvGraphicFramePr/>
        </xdr:nvGraphicFramePr>
        <xdr:xfrm>
          <a:off x="15050528" y="15843732"/>
          <a:ext cx="4534694" cy="28760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aphicFrame macro="">
        <xdr:nvGraphicFramePr>
          <xdr:cNvPr id="10" name="Chart 9"/>
          <xdr:cNvGraphicFramePr/>
        </xdr:nvGraphicFramePr>
        <xdr:xfrm>
          <a:off x="19626311" y="15840001"/>
          <a:ext cx="4523317" cy="28712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637055</xdr:colOff>
      <xdr:row>6</xdr:row>
      <xdr:rowOff>179294</xdr:rowOff>
    </xdr:from>
    <xdr:to>
      <xdr:col>12</xdr:col>
      <xdr:colOff>684680</xdr:colOff>
      <xdr:row>11</xdr:row>
      <xdr:rowOff>7843</xdr:rowOff>
    </xdr:to>
    <xdr:sp macro="" textlink="">
      <xdr:nvSpPr>
        <xdr:cNvPr id="2" name="TextBox 1"/>
        <xdr:cNvSpPr txBox="1"/>
      </xdr:nvSpPr>
      <xdr:spPr>
        <a:xfrm>
          <a:off x="3662643" y="1367118"/>
          <a:ext cx="5874684" cy="7810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Table  1.    Estimates of total landings (million</a:t>
          </a:r>
          <a:r>
            <a:rPr lang="en-US" sz="1100" baseline="0"/>
            <a:t> lbs whole weight</a:t>
          </a:r>
          <a:r>
            <a:rPr lang="en-US" sz="1100"/>
            <a:t>)</a:t>
          </a:r>
          <a:r>
            <a:rPr lang="en-US" sz="1100" baseline="0"/>
            <a:t> for the king mackerel Atlantic stock including the 50% split of catch in the Mixing-winter area*.  Fishing year is April 1st through March 31th of following year, winter catches include from Nov 1st through March 31th.  [1000 tones equivalent to 2.204 million pounds] </a:t>
          </a:r>
          <a:endParaRPr lang="en-US" sz="1100"/>
        </a:p>
      </xdr:txBody>
    </xdr:sp>
    <xdr:clientData/>
  </xdr:twoCellAnchor>
  <xdr:twoCellAnchor>
    <xdr:from>
      <xdr:col>16</xdr:col>
      <xdr:colOff>33618</xdr:colOff>
      <xdr:row>7</xdr:row>
      <xdr:rowOff>22412</xdr:rowOff>
    </xdr:from>
    <xdr:to>
      <xdr:col>24</xdr:col>
      <xdr:colOff>62193</xdr:colOff>
      <xdr:row>11</xdr:row>
      <xdr:rowOff>41461</xdr:rowOff>
    </xdr:to>
    <xdr:sp macro="" textlink="">
      <xdr:nvSpPr>
        <xdr:cNvPr id="3" name="TextBox 2"/>
        <xdr:cNvSpPr txBox="1"/>
      </xdr:nvSpPr>
      <xdr:spPr>
        <a:xfrm>
          <a:off x="12068736" y="1400736"/>
          <a:ext cx="6057339" cy="7810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Table  2.    Estimates of total landings (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million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lbs whole weight</a:t>
          </a:r>
          <a:r>
            <a:rPr lang="en-US" sz="1100"/>
            <a:t>)</a:t>
          </a:r>
          <a:r>
            <a:rPr lang="en-US" sz="1100" baseline="0"/>
            <a:t> for the king mackerel GOM stock including the 50% split of catch in the Mixing-winter area*.  Fishing year is July 1st through June 30th of following year, winter catches include from Nov 1st through March 31th.  [1000 tones equivalent to 2.204 million pounds] </a:t>
          </a:r>
          <a:endParaRPr lang="en-US" sz="1100"/>
        </a:p>
      </xdr:txBody>
    </xdr:sp>
    <xdr:clientData/>
  </xdr:twoCellAnchor>
  <xdr:twoCellAnchor>
    <xdr:from>
      <xdr:col>5</xdr:col>
      <xdr:colOff>409575</xdr:colOff>
      <xdr:row>42</xdr:row>
      <xdr:rowOff>0</xdr:rowOff>
    </xdr:from>
    <xdr:to>
      <xdr:col>12</xdr:col>
      <xdr:colOff>600075</xdr:colOff>
      <xdr:row>47</xdr:row>
      <xdr:rowOff>9525</xdr:rowOff>
    </xdr:to>
    <xdr:sp macro="" textlink="">
      <xdr:nvSpPr>
        <xdr:cNvPr id="4" name="TextBox 3"/>
        <xdr:cNvSpPr txBox="1"/>
      </xdr:nvSpPr>
      <xdr:spPr>
        <a:xfrm>
          <a:off x="3457575" y="7115175"/>
          <a:ext cx="5476875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*</a:t>
          </a:r>
          <a:r>
            <a:rPr lang="en-US" sz="1100" baseline="0"/>
            <a:t>  Note , these estimates include only landed recreational and commercial catch.  In the assessment models in addition of landed catch estimates of dead-discards from recreational fisheries, and estimates of bycatch from shrimp fisheries in the Gulf of Mexico were also included.</a:t>
          </a:r>
          <a:endParaRPr lang="en-US" sz="1100"/>
        </a:p>
      </xdr:txBody>
    </xdr:sp>
    <xdr:clientData/>
  </xdr:twoCellAnchor>
  <xdr:twoCellAnchor>
    <xdr:from>
      <xdr:col>5</xdr:col>
      <xdr:colOff>409576</xdr:colOff>
      <xdr:row>47</xdr:row>
      <xdr:rowOff>133350</xdr:rowOff>
    </xdr:from>
    <xdr:to>
      <xdr:col>12</xdr:col>
      <xdr:colOff>600076</xdr:colOff>
      <xdr:row>53</xdr:row>
      <xdr:rowOff>171450</xdr:rowOff>
    </xdr:to>
    <xdr:sp macro="" textlink="">
      <xdr:nvSpPr>
        <xdr:cNvPr id="5" name="TextBox 4"/>
        <xdr:cNvSpPr txBox="1"/>
      </xdr:nvSpPr>
      <xdr:spPr>
        <a:xfrm>
          <a:off x="3457576" y="8201025"/>
          <a:ext cx="5476875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**  Estimates on</a:t>
          </a:r>
          <a:r>
            <a:rPr lang="en-US" sz="1100" baseline="0"/>
            <a:t> weight (kg) for king mackerel stock were calculated from the Catch at Size by sex (CAS-Sex) files [numbers of fish by size bin 5 cm, by month,state, sector, gear, sex] times the expected weight at size by sex relationship (SEDAR16-AW-08) at the mid-point of the size bin.    The size-weight relationship were updated in 2008 by stock and sex using only observations from the no-mixing area respectively (SEDAR16-AW- 08 Section 2.5.3, and Table 9).</a:t>
          </a:r>
          <a:endParaRPr lang="en-US" sz="1100"/>
        </a:p>
      </xdr:txBody>
    </xdr:sp>
    <xdr:clientData/>
  </xdr:twoCellAnchor>
  <xdr:twoCellAnchor>
    <xdr:from>
      <xdr:col>26</xdr:col>
      <xdr:colOff>56029</xdr:colOff>
      <xdr:row>7</xdr:row>
      <xdr:rowOff>78440</xdr:rowOff>
    </xdr:from>
    <xdr:to>
      <xdr:col>36</xdr:col>
      <xdr:colOff>549088</xdr:colOff>
      <xdr:row>11</xdr:row>
      <xdr:rowOff>56029</xdr:rowOff>
    </xdr:to>
    <xdr:sp macro="" textlink="">
      <xdr:nvSpPr>
        <xdr:cNvPr id="14" name="TextBox 13"/>
        <xdr:cNvSpPr txBox="1"/>
      </xdr:nvSpPr>
      <xdr:spPr>
        <a:xfrm>
          <a:off x="19330147" y="1456764"/>
          <a:ext cx="6745941" cy="7395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Table 3.  Estimates of recreational</a:t>
          </a:r>
          <a:r>
            <a:rPr lang="en-US" sz="1100" baseline="0"/>
            <a:t> </a:t>
          </a:r>
          <a:r>
            <a:rPr lang="en-US" sz="1100"/>
            <a:t>landings by sector (million lbs whole wgt) </a:t>
          </a:r>
          <a:r>
            <a:rPr lang="en-US" sz="1100" baseline="0"/>
            <a:t> for king mackerel stock units including 50% split of catch in the mixing-winter area.  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3</xdr:row>
      <xdr:rowOff>28575</xdr:rowOff>
    </xdr:from>
    <xdr:to>
      <xdr:col>18</xdr:col>
      <xdr:colOff>571500</xdr:colOff>
      <xdr:row>9</xdr:row>
      <xdr:rowOff>114300</xdr:rowOff>
    </xdr:to>
    <xdr:sp macro="" textlink="">
      <xdr:nvSpPr>
        <xdr:cNvPr id="2" name="TextBox 1"/>
        <xdr:cNvSpPr txBox="1"/>
      </xdr:nvSpPr>
      <xdr:spPr>
        <a:xfrm>
          <a:off x="2562225" y="457200"/>
          <a:ext cx="8058150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Table.     Probability of overfishing</a:t>
          </a:r>
          <a:r>
            <a:rPr lang="en-US" sz="1100" baseline="0"/>
            <a:t> (Fyear  &gt;  MFMT) by year for projections of constant catch scenarios of the current stock units of King mackerel .    Probability estimated as the number of bootstraps of Fi &gt; MFMT of 1000 bootstrap projections.   Base models as recommended by the review panel SEDAR-16 , and additional "states of nature" cases as recommended also by the review panel.   Projections scenarios starting in 2008 Fyear, for 2007 Fyear it was assumed the F curr of 2006. </a:t>
          </a:r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F60:H86" totalsRowShown="0" dataDxfId="13">
  <tableColumns count="3">
    <tableColumn id="1" name="Fishing Year" dataDxfId="12"/>
    <tableColumn id="2" name="Gulf" dataDxfId="11" dataCellStyle="Comma 2"/>
    <tableColumn id="3" name="Atlantic" dataDxfId="10" dataCellStyle="Comma 2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K60:Q86" totalsRowShown="0" dataDxfId="8" headerRowBorderDxfId="9" tableBorderDxfId="7">
  <tableColumns count="7">
    <tableColumn id="1" name="Fishing Year" dataDxfId="6"/>
    <tableColumn id="2" name="Gulf" dataDxfId="5" dataCellStyle="Comma 2"/>
    <tableColumn id="3" name="Atlantic" dataDxfId="4" dataCellStyle="Comma 2"/>
    <tableColumn id="4" name="Avg wgt Gulf" dataDxfId="3" dataCellStyle="Normal 2"/>
    <tableColumn id="5" name="Avg wgt Atlantic" dataDxfId="2" dataCellStyle="Normal 2"/>
    <tableColumn id="6" name="Dead disc wgt lbs Gulf" dataDxfId="1" dataCellStyle="Comma">
      <calculatedColumnFormula>Table2[[#This Row],[Gulf]]*Table2[[#This Row],[Avg wgt Gulf]]</calculatedColumnFormula>
    </tableColumn>
    <tableColumn id="7" name="Dead disc wgt lbs Atlantic" dataDxfId="0" dataCellStyle="Normal 2">
      <calculatedColumnFormula>Table2[[#This Row],[Atlantic]]*Table2[[#This Row],[Avg wgt Atlantic]]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6:AY83"/>
  <sheetViews>
    <sheetView zoomScale="80" zoomScaleNormal="80" workbookViewId="0">
      <selection activeCell="E34" sqref="E34"/>
    </sheetView>
  </sheetViews>
  <sheetFormatPr defaultRowHeight="12.75"/>
  <cols>
    <col min="8" max="8" width="11.5703125" customWidth="1"/>
    <col min="12" max="12" width="4.140625" customWidth="1"/>
    <col min="13" max="13" width="8.28515625" customWidth="1"/>
    <col min="14" max="14" width="9.7109375" customWidth="1"/>
    <col min="21" max="21" width="10.28515625" customWidth="1"/>
    <col min="25" max="25" width="3.7109375" customWidth="1"/>
    <col min="27" max="27" width="10.28515625" customWidth="1"/>
  </cols>
  <sheetData>
    <row r="6" spans="6:51" ht="20.25">
      <c r="F6" s="87" t="s">
        <v>126</v>
      </c>
    </row>
    <row r="8" spans="6:51" ht="15.75">
      <c r="G8" s="60" t="s">
        <v>127</v>
      </c>
      <c r="T8" s="60" t="s">
        <v>128</v>
      </c>
    </row>
    <row r="9" spans="6:51">
      <c r="F9" s="88"/>
    </row>
    <row r="10" spans="6:51">
      <c r="G10" s="114"/>
      <c r="H10" s="115" t="s">
        <v>129</v>
      </c>
      <c r="I10" s="115"/>
      <c r="J10" s="115"/>
      <c r="K10" s="115"/>
      <c r="L10" s="119"/>
      <c r="M10" s="115" t="s">
        <v>130</v>
      </c>
      <c r="N10" s="114"/>
      <c r="O10" s="114"/>
      <c r="P10" s="114"/>
      <c r="Q10" s="114"/>
      <c r="T10" s="114"/>
      <c r="U10" s="115" t="s">
        <v>131</v>
      </c>
      <c r="V10" s="115"/>
      <c r="W10" s="115"/>
      <c r="X10" s="115"/>
      <c r="Z10" s="114" t="s">
        <v>130</v>
      </c>
      <c r="AA10" s="115"/>
      <c r="AB10" s="115"/>
      <c r="AC10" s="115"/>
      <c r="AD10" s="115"/>
    </row>
    <row r="11" spans="6:51">
      <c r="G11" s="116"/>
      <c r="H11" s="117" t="s">
        <v>132</v>
      </c>
      <c r="I11" s="116"/>
      <c r="J11" s="116"/>
      <c r="K11" s="116"/>
      <c r="L11" s="116"/>
      <c r="M11" s="116"/>
      <c r="N11" s="116"/>
      <c r="O11" s="116"/>
      <c r="P11" s="116"/>
      <c r="Q11" s="116"/>
      <c r="T11" s="116"/>
      <c r="U11" s="117"/>
      <c r="V11" s="116"/>
      <c r="W11" s="116"/>
      <c r="X11" s="116"/>
      <c r="Z11" s="116"/>
      <c r="AA11" s="117"/>
      <c r="AB11" s="116"/>
      <c r="AC11" s="116"/>
      <c r="AD11" s="116"/>
    </row>
    <row r="12" spans="6:51">
      <c r="G12" s="118" t="s">
        <v>47</v>
      </c>
      <c r="H12" s="118" t="s">
        <v>133</v>
      </c>
      <c r="I12" s="118" t="s">
        <v>134</v>
      </c>
      <c r="J12" s="118" t="s">
        <v>11</v>
      </c>
      <c r="K12" s="118" t="s">
        <v>135</v>
      </c>
      <c r="L12" s="117"/>
      <c r="M12" s="118" t="s">
        <v>47</v>
      </c>
      <c r="N12" s="118" t="s">
        <v>133</v>
      </c>
      <c r="O12" s="118" t="s">
        <v>134</v>
      </c>
      <c r="P12" s="118" t="s">
        <v>11</v>
      </c>
      <c r="Q12" s="118" t="s">
        <v>135</v>
      </c>
      <c r="T12" s="118" t="s">
        <v>47</v>
      </c>
      <c r="U12" s="118" t="s">
        <v>133</v>
      </c>
      <c r="V12" s="118" t="s">
        <v>134</v>
      </c>
      <c r="W12" s="118" t="s">
        <v>11</v>
      </c>
      <c r="X12" s="118" t="s">
        <v>135</v>
      </c>
      <c r="Z12" s="118" t="s">
        <v>47</v>
      </c>
      <c r="AA12" s="118" t="s">
        <v>133</v>
      </c>
      <c r="AB12" s="118" t="s">
        <v>134</v>
      </c>
      <c r="AC12" s="118" t="s">
        <v>11</v>
      </c>
      <c r="AD12" s="118" t="s">
        <v>135</v>
      </c>
    </row>
    <row r="13" spans="6:51">
      <c r="G13" s="33">
        <v>1981</v>
      </c>
      <c r="H13" s="40">
        <v>4508</v>
      </c>
      <c r="I13" s="40">
        <v>4496</v>
      </c>
      <c r="J13" s="40">
        <v>4509</v>
      </c>
      <c r="K13" s="40">
        <v>4551</v>
      </c>
      <c r="L13" s="33"/>
      <c r="M13" s="33">
        <v>1981</v>
      </c>
      <c r="N13" s="41">
        <v>2.46831449108124</v>
      </c>
      <c r="O13" s="41">
        <v>2.4628390818286201</v>
      </c>
      <c r="P13" s="41">
        <v>2.4700382496959299</v>
      </c>
      <c r="Q13" s="41">
        <v>2.4924164715688302</v>
      </c>
      <c r="T13" s="33">
        <v>1981</v>
      </c>
      <c r="U13" s="40">
        <v>2123</v>
      </c>
      <c r="V13" s="40">
        <v>2103</v>
      </c>
      <c r="W13" s="40">
        <v>2111</v>
      </c>
      <c r="X13" s="40">
        <v>2124</v>
      </c>
      <c r="Z13" s="33">
        <v>1981</v>
      </c>
      <c r="AA13" s="41">
        <v>0.81085381493543096</v>
      </c>
      <c r="AB13" s="41">
        <v>0.80422764212704401</v>
      </c>
      <c r="AC13" s="41">
        <v>0.80716166982429505</v>
      </c>
      <c r="AD13" s="41">
        <v>0.81225594115935396</v>
      </c>
      <c r="AG13" s="89"/>
      <c r="AH13" s="89"/>
      <c r="AI13" s="89"/>
      <c r="AJ13" s="89"/>
    </row>
    <row r="14" spans="6:51" ht="15.75">
      <c r="G14" s="33">
        <v>1982</v>
      </c>
      <c r="H14" s="40">
        <v>4568</v>
      </c>
      <c r="I14" s="40">
        <v>4555</v>
      </c>
      <c r="J14" s="40">
        <v>4569</v>
      </c>
      <c r="K14" s="40">
        <v>4615</v>
      </c>
      <c r="L14" s="33"/>
      <c r="M14" s="33">
        <v>1982</v>
      </c>
      <c r="N14" s="41">
        <v>2.5011669465969599</v>
      </c>
      <c r="O14" s="41">
        <v>2.4946483383965798</v>
      </c>
      <c r="P14" s="41">
        <v>2.5028652301567802</v>
      </c>
      <c r="Q14" s="41">
        <v>2.5275896733094401</v>
      </c>
      <c r="T14" s="33">
        <v>1982</v>
      </c>
      <c r="U14" s="40">
        <v>2036</v>
      </c>
      <c r="V14" s="40">
        <v>2015</v>
      </c>
      <c r="W14" s="40">
        <v>2023</v>
      </c>
      <c r="X14" s="40">
        <v>2036</v>
      </c>
      <c r="Z14" s="33">
        <v>1982</v>
      </c>
      <c r="AA14" s="41">
        <v>0.77762523184575505</v>
      </c>
      <c r="AB14" s="41">
        <v>0.77040351547969099</v>
      </c>
      <c r="AC14" s="41">
        <v>0.77345558434168704</v>
      </c>
      <c r="AD14" s="41">
        <v>0.77872034393106104</v>
      </c>
      <c r="AG14" s="60" t="s">
        <v>127</v>
      </c>
      <c r="AY14" s="60" t="s">
        <v>128</v>
      </c>
    </row>
    <row r="15" spans="6:51">
      <c r="G15" s="33">
        <v>1983</v>
      </c>
      <c r="H15" s="40">
        <v>4587</v>
      </c>
      <c r="I15" s="40">
        <v>4573</v>
      </c>
      <c r="J15" s="40">
        <v>4589</v>
      </c>
      <c r="K15" s="40">
        <v>4640</v>
      </c>
      <c r="L15" s="33"/>
      <c r="M15" s="33">
        <v>1983</v>
      </c>
      <c r="N15" s="41">
        <v>2.51157022417694</v>
      </c>
      <c r="O15" s="41">
        <v>2.5049431169395202</v>
      </c>
      <c r="P15" s="41">
        <v>2.51382108583705</v>
      </c>
      <c r="Q15" s="41">
        <v>2.5410715329608</v>
      </c>
      <c r="T15" s="33">
        <v>1983</v>
      </c>
      <c r="U15" s="40">
        <v>1555</v>
      </c>
      <c r="V15" s="40">
        <v>1532</v>
      </c>
      <c r="W15" s="40">
        <v>1541</v>
      </c>
      <c r="X15" s="40">
        <v>1556</v>
      </c>
      <c r="Z15" s="33">
        <v>1983</v>
      </c>
      <c r="AA15" s="41">
        <v>0.59391318051087805</v>
      </c>
      <c r="AB15" s="41">
        <v>0.58602906704172497</v>
      </c>
      <c r="AC15" s="41">
        <v>0.58930487801925202</v>
      </c>
      <c r="AD15" s="41">
        <v>0.59486476970137103</v>
      </c>
    </row>
    <row r="16" spans="6:51">
      <c r="G16" s="33">
        <v>1984</v>
      </c>
      <c r="H16" s="40">
        <v>4498</v>
      </c>
      <c r="I16" s="40">
        <v>4483</v>
      </c>
      <c r="J16" s="40">
        <v>4500</v>
      </c>
      <c r="K16" s="40">
        <v>4555</v>
      </c>
      <c r="L16" s="33"/>
      <c r="M16" s="33">
        <v>1984</v>
      </c>
      <c r="N16" s="41">
        <v>2.4628390818286201</v>
      </c>
      <c r="O16" s="41">
        <v>2.4552072579476198</v>
      </c>
      <c r="P16" s="41">
        <v>2.4650675280598602</v>
      </c>
      <c r="Q16" s="41">
        <v>2.4946926955144799</v>
      </c>
      <c r="T16" s="33">
        <v>1984</v>
      </c>
      <c r="U16" s="40">
        <v>1590</v>
      </c>
      <c r="V16" s="40">
        <v>1565</v>
      </c>
      <c r="W16" s="40">
        <v>1574.5</v>
      </c>
      <c r="X16" s="40">
        <v>1591</v>
      </c>
      <c r="Z16" s="33">
        <v>1984</v>
      </c>
      <c r="AA16" s="41">
        <v>0.60728100129408102</v>
      </c>
      <c r="AB16" s="41">
        <v>0.59829895006753697</v>
      </c>
      <c r="AC16" s="41">
        <v>0.60212001330631704</v>
      </c>
      <c r="AD16" s="41">
        <v>0.608429069968632</v>
      </c>
    </row>
    <row r="17" spans="7:30">
      <c r="G17" s="33">
        <v>1985</v>
      </c>
      <c r="H17" s="40">
        <v>4418</v>
      </c>
      <c r="I17" s="40">
        <v>4400</v>
      </c>
      <c r="J17" s="40">
        <v>4420</v>
      </c>
      <c r="K17" s="40">
        <v>4483</v>
      </c>
      <c r="L17" s="33"/>
      <c r="M17" s="33">
        <v>1985</v>
      </c>
      <c r="N17" s="41">
        <v>2.4190358078076599</v>
      </c>
      <c r="O17" s="41">
        <v>2.4097648951043098</v>
      </c>
      <c r="P17" s="41">
        <v>2.4212259715087101</v>
      </c>
      <c r="Q17" s="41">
        <v>2.4551836429197</v>
      </c>
      <c r="T17" s="33">
        <v>1985</v>
      </c>
      <c r="U17" s="40">
        <v>1502</v>
      </c>
      <c r="V17" s="40">
        <v>1473</v>
      </c>
      <c r="W17" s="40">
        <v>1484</v>
      </c>
      <c r="X17" s="40">
        <v>1503</v>
      </c>
      <c r="Z17" s="33">
        <v>1985</v>
      </c>
      <c r="AA17" s="41">
        <v>0.57367048046774205</v>
      </c>
      <c r="AB17" s="41">
        <v>0.56335552045487702</v>
      </c>
      <c r="AC17" s="41">
        <v>0.56747618825811896</v>
      </c>
      <c r="AD17" s="41">
        <v>0.57453830102129899</v>
      </c>
    </row>
    <row r="18" spans="7:30">
      <c r="G18" s="33">
        <v>1986</v>
      </c>
      <c r="H18" s="40">
        <v>4275</v>
      </c>
      <c r="I18" s="40">
        <v>4253</v>
      </c>
      <c r="J18" s="40">
        <v>4277</v>
      </c>
      <c r="K18" s="40">
        <v>4353</v>
      </c>
      <c r="L18" s="33"/>
      <c r="M18" s="33">
        <v>1986</v>
      </c>
      <c r="N18" s="41">
        <v>2.3407374554951899</v>
      </c>
      <c r="O18" s="41">
        <v>2.32976031554827</v>
      </c>
      <c r="P18" s="41">
        <v>2.34292761919624</v>
      </c>
      <c r="Q18" s="41">
        <v>2.3834479164816198</v>
      </c>
      <c r="T18" s="33">
        <v>1986</v>
      </c>
      <c r="U18" s="40">
        <v>1532</v>
      </c>
      <c r="V18" s="40">
        <v>1495</v>
      </c>
      <c r="W18" s="40">
        <v>1509</v>
      </c>
      <c r="X18" s="40">
        <v>1534</v>
      </c>
      <c r="Z18" s="33">
        <v>1986</v>
      </c>
      <c r="AA18" s="41">
        <v>0.58512861256763105</v>
      </c>
      <c r="AB18" s="41">
        <v>0.57176079178442796</v>
      </c>
      <c r="AC18" s="41">
        <v>0.57718139449120398</v>
      </c>
      <c r="AD18" s="41">
        <v>0.58621817338995597</v>
      </c>
    </row>
    <row r="19" spans="7:30">
      <c r="G19" s="33">
        <v>1987</v>
      </c>
      <c r="H19" s="40">
        <v>4086</v>
      </c>
      <c r="I19" s="40">
        <v>4059</v>
      </c>
      <c r="J19" s="40">
        <v>4089</v>
      </c>
      <c r="K19" s="40">
        <v>4182</v>
      </c>
      <c r="L19" s="33"/>
      <c r="M19" s="33">
        <v>1987</v>
      </c>
      <c r="N19" s="41">
        <v>2.23725222062067</v>
      </c>
      <c r="O19" s="41">
        <v>2.2238934320794699</v>
      </c>
      <c r="P19" s="41">
        <v>2.2399899252469799</v>
      </c>
      <c r="Q19" s="41">
        <v>2.28978229574065</v>
      </c>
      <c r="T19" s="33">
        <v>1987</v>
      </c>
      <c r="U19" s="40">
        <v>1590</v>
      </c>
      <c r="V19" s="40">
        <v>1543</v>
      </c>
      <c r="W19" s="40">
        <v>1561</v>
      </c>
      <c r="X19" s="40">
        <v>1592</v>
      </c>
      <c r="Z19" s="33">
        <v>1987</v>
      </c>
      <c r="AA19" s="41">
        <v>0.60728100129408102</v>
      </c>
      <c r="AB19" s="41">
        <v>0.59022844497076499</v>
      </c>
      <c r="AC19" s="41">
        <v>0.59696868240418199</v>
      </c>
      <c r="AD19" s="41">
        <v>0.60843153486161805</v>
      </c>
    </row>
    <row r="20" spans="7:30">
      <c r="G20" s="33">
        <v>1988</v>
      </c>
      <c r="H20" s="40">
        <v>3873</v>
      </c>
      <c r="I20" s="40">
        <v>3842</v>
      </c>
      <c r="J20" s="40">
        <v>3877</v>
      </c>
      <c r="K20" s="40">
        <v>3985</v>
      </c>
      <c r="L20" s="33"/>
      <c r="M20" s="33">
        <v>1988</v>
      </c>
      <c r="N20" s="41">
        <v>2.1206260035398499</v>
      </c>
      <c r="O20" s="41">
        <v>2.1049091102572399</v>
      </c>
      <c r="P20" s="41">
        <v>2.1238519363555</v>
      </c>
      <c r="Q20" s="41">
        <v>2.1819317648943199</v>
      </c>
      <c r="T20" s="33">
        <v>1988</v>
      </c>
      <c r="U20" s="40">
        <v>1731</v>
      </c>
      <c r="V20" s="40">
        <v>1676</v>
      </c>
      <c r="W20" s="40">
        <v>1697</v>
      </c>
      <c r="X20" s="40">
        <v>1733</v>
      </c>
      <c r="Z20" s="33">
        <v>1988</v>
      </c>
      <c r="AA20" s="41">
        <v>0.66113422216355699</v>
      </c>
      <c r="AB20" s="41">
        <v>0.640891522120421</v>
      </c>
      <c r="AC20" s="41">
        <v>0.64884525462005405</v>
      </c>
      <c r="AD20" s="41">
        <v>0.66221794752468199</v>
      </c>
    </row>
    <row r="21" spans="7:30">
      <c r="G21" s="33">
        <v>1989</v>
      </c>
      <c r="H21" s="40">
        <v>3555</v>
      </c>
      <c r="I21" s="40">
        <v>3520</v>
      </c>
      <c r="J21" s="40">
        <v>3559</v>
      </c>
      <c r="K21" s="40">
        <v>3682</v>
      </c>
      <c r="L21" s="33"/>
      <c r="M21" s="33">
        <v>1989</v>
      </c>
      <c r="N21" s="41">
        <v>1.94650798930653</v>
      </c>
      <c r="O21" s="41">
        <v>1.92821755943905</v>
      </c>
      <c r="P21" s="41">
        <v>1.9498684492926099</v>
      </c>
      <c r="Q21" s="41">
        <v>2.0154223965014801</v>
      </c>
      <c r="T21" s="33">
        <v>1989</v>
      </c>
      <c r="U21" s="40">
        <v>1748</v>
      </c>
      <c r="V21" s="40">
        <v>1680</v>
      </c>
      <c r="W21" s="40">
        <v>1706</v>
      </c>
      <c r="X21" s="40">
        <v>1751</v>
      </c>
      <c r="Z21" s="33">
        <v>1989</v>
      </c>
      <c r="AA21" s="41">
        <v>0.66762716368682695</v>
      </c>
      <c r="AB21" s="41">
        <v>0.64279883799597404</v>
      </c>
      <c r="AC21" s="41">
        <v>0.65248243165667497</v>
      </c>
      <c r="AD21" s="41">
        <v>0.66924071018496201</v>
      </c>
    </row>
    <row r="22" spans="7:30">
      <c r="G22" s="33">
        <v>1990</v>
      </c>
      <c r="H22" s="40">
        <v>3545</v>
      </c>
      <c r="I22" s="40">
        <v>3500</v>
      </c>
      <c r="J22" s="40">
        <v>3550</v>
      </c>
      <c r="K22" s="40">
        <v>3705</v>
      </c>
      <c r="L22" s="33"/>
      <c r="M22" s="33">
        <v>1990</v>
      </c>
      <c r="N22" s="41">
        <v>1.9410325800539101</v>
      </c>
      <c r="O22" s="41">
        <v>1.9172533667671801</v>
      </c>
      <c r="P22" s="41">
        <v>1.9445916295181001</v>
      </c>
      <c r="Q22" s="41">
        <v>2.02802221034207</v>
      </c>
      <c r="T22" s="33">
        <v>1990</v>
      </c>
      <c r="U22" s="40">
        <v>1885</v>
      </c>
      <c r="V22" s="40">
        <v>1796</v>
      </c>
      <c r="W22" s="40">
        <v>1830</v>
      </c>
      <c r="X22" s="40">
        <v>1888</v>
      </c>
      <c r="Z22" s="33">
        <v>1990</v>
      </c>
      <c r="AA22" s="41">
        <v>0.71995263360965001</v>
      </c>
      <c r="AB22" s="41">
        <v>0.68692525582724095</v>
      </c>
      <c r="AC22" s="41">
        <v>0.69963816900286202</v>
      </c>
      <c r="AD22" s="41">
        <v>0.72201045117419205</v>
      </c>
    </row>
    <row r="23" spans="7:30">
      <c r="G23" s="33">
        <v>1991</v>
      </c>
      <c r="H23" s="40">
        <v>3580</v>
      </c>
      <c r="I23" s="40">
        <v>3520</v>
      </c>
      <c r="J23" s="40">
        <v>3587</v>
      </c>
      <c r="K23" s="40">
        <v>3797</v>
      </c>
      <c r="L23" s="33"/>
      <c r="M23" s="33">
        <v>1991</v>
      </c>
      <c r="N23" s="41">
        <v>1.96019651243808</v>
      </c>
      <c r="O23" s="41">
        <v>1.9281888343101401</v>
      </c>
      <c r="P23" s="41">
        <v>1.9653981890763199</v>
      </c>
      <c r="Q23" s="41">
        <v>2.0781251389757198</v>
      </c>
      <c r="T23" s="33">
        <v>1991</v>
      </c>
      <c r="U23" s="40">
        <v>2040</v>
      </c>
      <c r="V23" s="40">
        <v>1929</v>
      </c>
      <c r="W23" s="40">
        <v>1972</v>
      </c>
      <c r="X23" s="40">
        <v>2045</v>
      </c>
      <c r="Z23" s="33">
        <v>1991</v>
      </c>
      <c r="AA23" s="41">
        <v>0.77915298279240597</v>
      </c>
      <c r="AB23" s="41">
        <v>0.737899007018333</v>
      </c>
      <c r="AC23" s="41">
        <v>0.75382282416137802</v>
      </c>
      <c r="AD23" s="41">
        <v>0.781970537747955</v>
      </c>
    </row>
    <row r="24" spans="7:30">
      <c r="G24" s="33">
        <v>1992</v>
      </c>
      <c r="H24" s="40">
        <v>3369</v>
      </c>
      <c r="I24" s="40">
        <v>3294</v>
      </c>
      <c r="J24" s="40">
        <v>3377</v>
      </c>
      <c r="K24" s="40">
        <v>3640</v>
      </c>
      <c r="L24" s="33"/>
      <c r="M24" s="33">
        <v>1992</v>
      </c>
      <c r="N24" s="41">
        <v>1.8446653772077899</v>
      </c>
      <c r="O24" s="41">
        <v>1.8038655262033401</v>
      </c>
      <c r="P24" s="41">
        <v>1.8506883817853399</v>
      </c>
      <c r="Q24" s="90">
        <v>1.9921340521502799</v>
      </c>
      <c r="T24" s="33">
        <v>1992</v>
      </c>
      <c r="U24" s="40">
        <v>2215</v>
      </c>
      <c r="V24" s="40">
        <v>2072</v>
      </c>
      <c r="W24" s="40">
        <v>2126.5</v>
      </c>
      <c r="X24" s="40">
        <v>2220</v>
      </c>
      <c r="Z24" s="33">
        <v>1992</v>
      </c>
      <c r="AA24" s="41">
        <v>0.84599208670842196</v>
      </c>
      <c r="AB24" s="41">
        <v>0.79247982987537902</v>
      </c>
      <c r="AC24" s="41">
        <v>0.81289178068686696</v>
      </c>
      <c r="AD24" s="41">
        <v>0.84899219264064996</v>
      </c>
    </row>
    <row r="25" spans="7:30">
      <c r="G25" s="33">
        <v>1993</v>
      </c>
      <c r="H25" s="40">
        <v>3098</v>
      </c>
      <c r="I25" s="40">
        <v>3010</v>
      </c>
      <c r="J25" s="40">
        <v>3108</v>
      </c>
      <c r="K25" s="40">
        <v>3416</v>
      </c>
      <c r="L25" s="33"/>
      <c r="M25" s="33">
        <v>1993</v>
      </c>
      <c r="N25" s="41">
        <v>1.6962817864617801</v>
      </c>
      <c r="O25" s="41">
        <v>1.6484353655717401</v>
      </c>
      <c r="P25" s="41">
        <v>1.70316740858827</v>
      </c>
      <c r="Q25" s="41">
        <v>1.8689037442577301</v>
      </c>
      <c r="T25" s="33">
        <v>1993</v>
      </c>
      <c r="U25" s="40">
        <v>2245</v>
      </c>
      <c r="V25" s="40">
        <v>2070</v>
      </c>
      <c r="W25" s="40">
        <v>2137.5</v>
      </c>
      <c r="X25" s="40">
        <v>2252</v>
      </c>
      <c r="Z25" s="33">
        <v>1993</v>
      </c>
      <c r="AA25" s="41">
        <v>0.85745021880830996</v>
      </c>
      <c r="AB25" s="41">
        <v>0.79188423905209704</v>
      </c>
      <c r="AC25" s="41">
        <v>0.81703640793064602</v>
      </c>
      <c r="AD25" s="41">
        <v>0.86126589819629396</v>
      </c>
    </row>
    <row r="26" spans="7:30">
      <c r="G26" s="33">
        <v>1994</v>
      </c>
      <c r="H26" s="40">
        <v>2962</v>
      </c>
      <c r="I26" s="40">
        <v>2861</v>
      </c>
      <c r="J26" s="40">
        <v>2973</v>
      </c>
      <c r="K26" s="40">
        <v>3328</v>
      </c>
      <c r="L26" s="33"/>
      <c r="M26" s="33">
        <v>1994</v>
      </c>
      <c r="N26" s="41">
        <v>1.6218162206261399</v>
      </c>
      <c r="O26" s="41">
        <v>1.56685179287042</v>
      </c>
      <c r="P26" s="41">
        <v>1.6294383411770099</v>
      </c>
      <c r="Q26" s="41">
        <v>1.8201892039821299</v>
      </c>
      <c r="T26" s="33">
        <v>1994</v>
      </c>
      <c r="U26" s="40">
        <v>2265</v>
      </c>
      <c r="V26" s="40">
        <v>2052</v>
      </c>
      <c r="W26" s="40">
        <v>2134</v>
      </c>
      <c r="X26" s="40">
        <v>2273</v>
      </c>
      <c r="Z26" s="33">
        <v>1994</v>
      </c>
      <c r="AA26" s="41">
        <v>0.865088973541569</v>
      </c>
      <c r="AB26" s="41">
        <v>0.78472463516275603</v>
      </c>
      <c r="AC26" s="41">
        <v>0.81569032743546999</v>
      </c>
      <c r="AD26" s="41">
        <v>0.86932412719187402</v>
      </c>
    </row>
    <row r="27" spans="7:30">
      <c r="G27" s="33">
        <v>1995</v>
      </c>
      <c r="H27" s="40">
        <v>2873</v>
      </c>
      <c r="I27" s="40">
        <v>2753</v>
      </c>
      <c r="J27" s="40">
        <v>2887</v>
      </c>
      <c r="K27" s="40">
        <v>3307</v>
      </c>
      <c r="L27" s="33"/>
      <c r="M27" s="33">
        <v>1995</v>
      </c>
      <c r="N27" s="41">
        <v>1.5730850782778201</v>
      </c>
      <c r="O27" s="41">
        <v>1.5080041976744001</v>
      </c>
      <c r="P27" s="41">
        <v>1.5822053835522401</v>
      </c>
      <c r="Q27" s="41">
        <v>1.80818860793981</v>
      </c>
      <c r="T27" s="33">
        <v>1995</v>
      </c>
      <c r="U27" s="40">
        <v>2210</v>
      </c>
      <c r="V27" s="40">
        <v>1932</v>
      </c>
      <c r="W27" s="40">
        <v>2038.5</v>
      </c>
      <c r="X27" s="40">
        <v>2220</v>
      </c>
      <c r="Z27" s="33">
        <v>1995</v>
      </c>
      <c r="AA27" s="41">
        <v>0.84408239802510698</v>
      </c>
      <c r="AB27" s="41">
        <v>0.73881490964298502</v>
      </c>
      <c r="AC27" s="41">
        <v>0.77931787014423504</v>
      </c>
      <c r="AD27" s="41">
        <v>0.84905392097050603</v>
      </c>
    </row>
    <row r="28" spans="7:30">
      <c r="G28" s="33">
        <v>1996</v>
      </c>
      <c r="H28" s="40">
        <v>2847</v>
      </c>
      <c r="I28" s="40">
        <v>2698</v>
      </c>
      <c r="J28" s="40">
        <v>2864</v>
      </c>
      <c r="K28" s="40">
        <v>3383</v>
      </c>
      <c r="L28" s="33"/>
      <c r="M28" s="33">
        <v>1996</v>
      </c>
      <c r="N28" s="41">
        <v>1.5588490142210101</v>
      </c>
      <c r="O28" s="41">
        <v>1.4779317338693301</v>
      </c>
      <c r="P28" s="41">
        <v>1.5698001531056001</v>
      </c>
      <c r="Q28" s="41">
        <v>1.84884779525109</v>
      </c>
      <c r="T28" s="33">
        <v>1996</v>
      </c>
      <c r="U28" s="40">
        <v>2340</v>
      </c>
      <c r="V28" s="40">
        <v>1987</v>
      </c>
      <c r="W28" s="40">
        <v>2123</v>
      </c>
      <c r="X28" s="40">
        <v>2353</v>
      </c>
      <c r="Z28" s="33">
        <v>1996</v>
      </c>
      <c r="AA28" s="41">
        <v>0.89373430379129004</v>
      </c>
      <c r="AB28" s="41">
        <v>0.75985069533259897</v>
      </c>
      <c r="AC28" s="41">
        <v>0.81149601647619696</v>
      </c>
      <c r="AD28" s="41">
        <v>0.89992066488450495</v>
      </c>
    </row>
    <row r="29" spans="7:30">
      <c r="G29" s="33">
        <v>1997</v>
      </c>
      <c r="H29" s="40">
        <v>2824</v>
      </c>
      <c r="I29" s="40">
        <v>2643</v>
      </c>
      <c r="J29" s="40">
        <v>2844</v>
      </c>
      <c r="K29" s="40">
        <v>3474</v>
      </c>
      <c r="L29" s="33"/>
      <c r="M29" s="33">
        <v>1997</v>
      </c>
      <c r="N29" s="41">
        <v>1.5462555729399801</v>
      </c>
      <c r="O29" s="41">
        <v>1.4482975294773399</v>
      </c>
      <c r="P29" s="41">
        <v>1.55935722900247</v>
      </c>
      <c r="Q29" s="41">
        <v>1.8977265223161</v>
      </c>
      <c r="T29" s="33">
        <v>1997</v>
      </c>
      <c r="U29" s="40">
        <v>2443</v>
      </c>
      <c r="V29" s="40">
        <v>2006</v>
      </c>
      <c r="W29" s="40">
        <v>2174</v>
      </c>
      <c r="X29" s="40">
        <v>2459</v>
      </c>
      <c r="Z29" s="33">
        <v>1997</v>
      </c>
      <c r="AA29" s="41">
        <v>0.93307389066757296</v>
      </c>
      <c r="AB29" s="41">
        <v>0.76710095983010496</v>
      </c>
      <c r="AC29" s="41">
        <v>0.83086840220728397</v>
      </c>
      <c r="AD29" s="41">
        <v>0.94046107732724005</v>
      </c>
    </row>
    <row r="30" spans="7:30">
      <c r="G30" s="33">
        <v>1998</v>
      </c>
      <c r="H30" s="40">
        <v>2701</v>
      </c>
      <c r="I30" s="40">
        <v>2494</v>
      </c>
      <c r="J30" s="40">
        <v>2722.5</v>
      </c>
      <c r="K30" s="40">
        <v>3439</v>
      </c>
      <c r="L30" s="33"/>
      <c r="M30" s="33">
        <v>1998</v>
      </c>
      <c r="N30" s="41">
        <v>1.47890803913275</v>
      </c>
      <c r="O30" s="41">
        <v>1.3665706491697001</v>
      </c>
      <c r="P30" s="41">
        <v>1.4930092365371801</v>
      </c>
      <c r="Q30" s="41">
        <v>1.8770678750627401</v>
      </c>
      <c r="T30" s="33">
        <v>1998</v>
      </c>
      <c r="U30" s="40">
        <v>2509</v>
      </c>
      <c r="V30" s="40">
        <v>1979</v>
      </c>
      <c r="W30" s="40">
        <v>2185.5</v>
      </c>
      <c r="X30" s="40">
        <v>2531</v>
      </c>
      <c r="Z30" s="33">
        <v>1998</v>
      </c>
      <c r="AA30" s="41">
        <v>0.95828178128732699</v>
      </c>
      <c r="AB30" s="41">
        <v>0.75676701619161801</v>
      </c>
      <c r="AC30" s="41">
        <v>0.83507437108054605</v>
      </c>
      <c r="AD30" s="41">
        <v>0.96721777276042198</v>
      </c>
    </row>
    <row r="31" spans="7:30">
      <c r="G31" s="33">
        <v>1999</v>
      </c>
      <c r="H31" s="40">
        <v>2641</v>
      </c>
      <c r="I31" s="40">
        <v>2410</v>
      </c>
      <c r="J31" s="40">
        <v>2664.5</v>
      </c>
      <c r="K31" s="40">
        <v>3433</v>
      </c>
      <c r="L31" s="33"/>
      <c r="M31" s="33">
        <v>1999</v>
      </c>
      <c r="N31" s="41">
        <v>1.4460555836170299</v>
      </c>
      <c r="O31" s="41">
        <v>1.3201317543217901</v>
      </c>
      <c r="P31" s="41">
        <v>1.45932003340425</v>
      </c>
      <c r="Q31" s="41">
        <v>1.8718070976127901</v>
      </c>
      <c r="T31" s="33">
        <v>1999</v>
      </c>
      <c r="U31" s="40">
        <v>2658</v>
      </c>
      <c r="V31" s="40">
        <v>2036</v>
      </c>
      <c r="W31" s="40">
        <v>2286.5</v>
      </c>
      <c r="X31" s="40">
        <v>2700</v>
      </c>
      <c r="Z31" s="33">
        <v>1999</v>
      </c>
      <c r="AA31" s="41">
        <v>1.0151905040501099</v>
      </c>
      <c r="AB31" s="41">
        <v>0.778813815680653</v>
      </c>
      <c r="AC31" s="41">
        <v>0.87444738172525804</v>
      </c>
      <c r="AD31" s="41">
        <v>1.0320614537317301</v>
      </c>
    </row>
    <row r="32" spans="7:30">
      <c r="G32" s="33">
        <v>2000</v>
      </c>
      <c r="H32" s="40">
        <v>2640</v>
      </c>
      <c r="I32" s="40">
        <v>2382</v>
      </c>
      <c r="J32" s="40">
        <v>2658.5</v>
      </c>
      <c r="K32" s="40">
        <v>3442</v>
      </c>
      <c r="L32" s="33"/>
      <c r="M32" s="33">
        <v>2000</v>
      </c>
      <c r="N32" s="41">
        <v>1.4455080426917699</v>
      </c>
      <c r="O32" s="41">
        <v>1.3054428912304701</v>
      </c>
      <c r="P32" s="41">
        <v>1.4557587917488199</v>
      </c>
      <c r="Q32" s="41">
        <v>1.88251138464846</v>
      </c>
      <c r="T32" s="33">
        <v>2000</v>
      </c>
      <c r="U32" s="40">
        <v>2788</v>
      </c>
      <c r="V32" s="40">
        <v>2106</v>
      </c>
      <c r="W32" s="40">
        <v>2396.5</v>
      </c>
      <c r="X32" s="40">
        <v>2850</v>
      </c>
      <c r="Z32" s="33">
        <v>2000</v>
      </c>
      <c r="AA32" s="41">
        <v>1.0648424098162901</v>
      </c>
      <c r="AB32" s="41">
        <v>0.805719949938834</v>
      </c>
      <c r="AC32" s="41">
        <v>0.91593832366002503</v>
      </c>
      <c r="AD32" s="41">
        <v>1.0889196514400601</v>
      </c>
    </row>
    <row r="33" spans="7:30">
      <c r="G33" s="33">
        <v>2001</v>
      </c>
      <c r="H33" s="40">
        <v>2476</v>
      </c>
      <c r="I33" s="40">
        <v>2194</v>
      </c>
      <c r="J33" s="40">
        <v>2485.5</v>
      </c>
      <c r="K33" s="40">
        <v>3258</v>
      </c>
      <c r="L33" s="33"/>
      <c r="M33" s="33">
        <v>2001</v>
      </c>
      <c r="N33" s="41">
        <v>1.35571133094879</v>
      </c>
      <c r="O33" s="41">
        <v>1.20230084583602</v>
      </c>
      <c r="P33" s="41">
        <v>1.3608740933265799</v>
      </c>
      <c r="Q33" s="41">
        <v>1.7822426873375901</v>
      </c>
      <c r="T33" s="33">
        <v>2001</v>
      </c>
      <c r="U33" s="40">
        <v>2876</v>
      </c>
      <c r="V33" s="40">
        <v>2162</v>
      </c>
      <c r="W33" s="40">
        <v>2487</v>
      </c>
      <c r="X33" s="40">
        <v>2968</v>
      </c>
      <c r="Z33" s="33">
        <v>2001</v>
      </c>
      <c r="AA33" s="41">
        <v>1.0984529306426301</v>
      </c>
      <c r="AB33" s="41">
        <v>0.82782712498938404</v>
      </c>
      <c r="AC33" s="41">
        <v>0.95133941492275098</v>
      </c>
      <c r="AD33" s="41">
        <v>1.1338280328575201</v>
      </c>
    </row>
    <row r="34" spans="7:30">
      <c r="G34" s="33">
        <v>2002</v>
      </c>
      <c r="H34" s="40">
        <v>2377</v>
      </c>
      <c r="I34" s="40">
        <v>2069</v>
      </c>
      <c r="J34" s="40">
        <v>2374</v>
      </c>
      <c r="K34" s="40">
        <v>3119</v>
      </c>
      <c r="L34" s="33"/>
      <c r="M34" s="33">
        <v>2002</v>
      </c>
      <c r="N34" s="41">
        <v>1.30150477934785</v>
      </c>
      <c r="O34" s="41">
        <v>1.1338762836291401</v>
      </c>
      <c r="P34" s="41">
        <v>1.2998121057479399</v>
      </c>
      <c r="Q34" s="41">
        <v>1.7056521055759499</v>
      </c>
      <c r="T34" s="33">
        <v>2002</v>
      </c>
      <c r="U34" s="40">
        <v>2873</v>
      </c>
      <c r="V34" s="40">
        <v>2180</v>
      </c>
      <c r="W34" s="40">
        <v>2526</v>
      </c>
      <c r="X34" s="40">
        <v>3032</v>
      </c>
      <c r="Z34" s="33">
        <v>2002</v>
      </c>
      <c r="AA34" s="41">
        <v>1.0973071174326401</v>
      </c>
      <c r="AB34" s="41">
        <v>0.83369598321566996</v>
      </c>
      <c r="AC34" s="41">
        <v>0.96595909124952395</v>
      </c>
      <c r="AD34" s="41">
        <v>1.1589241408737301</v>
      </c>
    </row>
    <row r="35" spans="7:30">
      <c r="G35" s="33">
        <v>2003</v>
      </c>
      <c r="H35" s="40">
        <v>2341</v>
      </c>
      <c r="I35" s="40">
        <v>2000</v>
      </c>
      <c r="J35" s="40">
        <v>2320</v>
      </c>
      <c r="K35" s="40">
        <v>3008</v>
      </c>
      <c r="L35" s="33"/>
      <c r="M35" s="33">
        <v>2003</v>
      </c>
      <c r="N35" s="41">
        <v>1.2817933060384199</v>
      </c>
      <c r="O35" s="41">
        <v>1.09503336365782</v>
      </c>
      <c r="P35" s="41">
        <v>1.27117155791365</v>
      </c>
      <c r="Q35" s="41">
        <v>1.64726990864079</v>
      </c>
      <c r="T35" s="33">
        <v>2003</v>
      </c>
      <c r="U35" s="40">
        <v>2872</v>
      </c>
      <c r="V35" s="40">
        <v>2226</v>
      </c>
      <c r="W35" s="40">
        <v>2578</v>
      </c>
      <c r="X35" s="40">
        <v>3091</v>
      </c>
      <c r="Z35" s="33">
        <v>2003</v>
      </c>
      <c r="AA35" s="41">
        <v>1.09692517969598</v>
      </c>
      <c r="AB35" s="41">
        <v>0.85125559901610004</v>
      </c>
      <c r="AC35" s="41">
        <v>0.98669458433562895</v>
      </c>
      <c r="AD35" s="41">
        <v>1.18019712461064</v>
      </c>
    </row>
    <row r="36" spans="7:30">
      <c r="G36" s="33">
        <v>2004</v>
      </c>
      <c r="H36" s="40">
        <v>2365</v>
      </c>
      <c r="I36" s="40">
        <v>1958</v>
      </c>
      <c r="J36" s="40">
        <v>2336</v>
      </c>
      <c r="K36" s="40">
        <v>3038</v>
      </c>
      <c r="L36" s="33"/>
      <c r="M36" s="33">
        <v>2004</v>
      </c>
      <c r="N36" s="41">
        <v>1.2949342882447099</v>
      </c>
      <c r="O36" s="41">
        <v>1.07356510479906</v>
      </c>
      <c r="P36" s="41">
        <v>1.27995894952655</v>
      </c>
      <c r="Q36" s="41">
        <v>1.6572528575529399</v>
      </c>
      <c r="T36" s="33">
        <v>2004</v>
      </c>
      <c r="U36" s="40">
        <v>2955</v>
      </c>
      <c r="V36" s="40">
        <v>2343</v>
      </c>
      <c r="W36" s="40">
        <v>2728</v>
      </c>
      <c r="X36" s="40">
        <v>3218</v>
      </c>
      <c r="Z36" s="33">
        <v>2004</v>
      </c>
      <c r="AA36" s="41">
        <v>1.1286260118389999</v>
      </c>
      <c r="AB36" s="41">
        <v>0.896379553875567</v>
      </c>
      <c r="AC36" s="41">
        <v>1.0431965451435601</v>
      </c>
      <c r="AD36" s="41">
        <v>1.2266397740394801</v>
      </c>
    </row>
    <row r="37" spans="7:30">
      <c r="G37" s="33">
        <v>2005</v>
      </c>
      <c r="H37" s="40">
        <v>2433</v>
      </c>
      <c r="I37" s="40">
        <v>1973</v>
      </c>
      <c r="J37" s="40">
        <v>2426.5</v>
      </c>
      <c r="K37" s="40">
        <v>3102</v>
      </c>
      <c r="L37" s="33"/>
      <c r="M37" s="33">
        <v>2005</v>
      </c>
      <c r="N37" s="41">
        <v>1.33216707116253</v>
      </c>
      <c r="O37" s="41">
        <v>1.08078502415202</v>
      </c>
      <c r="P37" s="41">
        <v>1.3286080551483199</v>
      </c>
      <c r="Q37" s="41">
        <v>1.69735502338518</v>
      </c>
      <c r="T37" s="33">
        <v>2005</v>
      </c>
      <c r="U37" s="40">
        <v>3285</v>
      </c>
      <c r="V37" s="40">
        <v>2645</v>
      </c>
      <c r="W37" s="40">
        <v>3116</v>
      </c>
      <c r="X37" s="40">
        <v>3644</v>
      </c>
      <c r="Z37" s="33">
        <v>2005</v>
      </c>
      <c r="AA37" s="41">
        <v>1.25466546493777</v>
      </c>
      <c r="AB37" s="41">
        <v>1.01177040682973</v>
      </c>
      <c r="AC37" s="41">
        <v>1.1914430413697901</v>
      </c>
      <c r="AD37" s="41">
        <v>1.3941569668815601</v>
      </c>
    </row>
    <row r="38" spans="7:30">
      <c r="G38" s="120">
        <v>2006</v>
      </c>
      <c r="H38" s="121">
        <v>2443</v>
      </c>
      <c r="I38" s="121">
        <v>1951</v>
      </c>
      <c r="J38" s="121">
        <v>2476.5</v>
      </c>
      <c r="K38" s="121">
        <v>3203</v>
      </c>
      <c r="L38" s="33"/>
      <c r="M38" s="120">
        <v>2006</v>
      </c>
      <c r="N38" s="122">
        <v>1.3376424804151501</v>
      </c>
      <c r="O38" s="122">
        <v>1.07120291027476</v>
      </c>
      <c r="P38" s="122">
        <v>1.3571565111253301</v>
      </c>
      <c r="Q38" s="122">
        <v>1.7494308620863701</v>
      </c>
      <c r="T38" s="120">
        <v>2006</v>
      </c>
      <c r="U38" s="121">
        <v>3921</v>
      </c>
      <c r="V38" s="121">
        <v>3224</v>
      </c>
      <c r="W38" s="121">
        <v>3846</v>
      </c>
      <c r="X38" s="121">
        <v>4512</v>
      </c>
      <c r="Z38" s="120">
        <v>2006</v>
      </c>
      <c r="AA38" s="122">
        <v>1.4975778654553999</v>
      </c>
      <c r="AB38" s="122">
        <v>1.23687490430581</v>
      </c>
      <c r="AC38" s="122">
        <v>1.4707477310446</v>
      </c>
      <c r="AD38" s="122">
        <v>1.7248990860802</v>
      </c>
    </row>
    <row r="39" spans="7:30">
      <c r="H39" s="89"/>
      <c r="I39" s="89"/>
      <c r="J39" s="89"/>
      <c r="K39" s="89"/>
    </row>
    <row r="40" spans="7:30">
      <c r="H40" s="89"/>
      <c r="I40" s="89"/>
      <c r="J40" s="89"/>
      <c r="K40" s="89"/>
    </row>
    <row r="41" spans="7:30">
      <c r="G41" s="114"/>
      <c r="H41" s="115" t="s">
        <v>136</v>
      </c>
      <c r="I41" s="115"/>
      <c r="J41" s="115"/>
      <c r="K41" s="115"/>
      <c r="M41" s="114" t="s">
        <v>137</v>
      </c>
      <c r="N41" s="115"/>
      <c r="O41" s="115"/>
      <c r="P41" s="115"/>
      <c r="Q41" s="115"/>
      <c r="T41" s="114"/>
      <c r="U41" s="115" t="s">
        <v>136</v>
      </c>
      <c r="V41" s="115"/>
      <c r="W41" s="115"/>
      <c r="X41" s="115"/>
      <c r="Z41" s="114" t="s">
        <v>137</v>
      </c>
      <c r="AA41" s="115"/>
      <c r="AB41" s="115"/>
      <c r="AC41" s="115"/>
      <c r="AD41" s="115"/>
    </row>
    <row r="42" spans="7:30">
      <c r="G42" s="116"/>
      <c r="H42" s="117" t="s">
        <v>138</v>
      </c>
      <c r="I42" s="116"/>
      <c r="J42" s="116"/>
      <c r="K42" s="116"/>
      <c r="M42" s="116"/>
      <c r="N42" s="117"/>
      <c r="O42" s="116"/>
      <c r="P42" s="116"/>
      <c r="Q42" s="116"/>
      <c r="T42" s="116"/>
      <c r="U42" s="117" t="s">
        <v>138</v>
      </c>
      <c r="V42" s="116"/>
      <c r="W42" s="116"/>
      <c r="X42" s="116"/>
      <c r="Z42" s="116"/>
      <c r="AA42" s="117"/>
      <c r="AB42" s="116"/>
      <c r="AC42" s="116"/>
      <c r="AD42" s="116"/>
    </row>
    <row r="43" spans="7:30">
      <c r="G43" s="118" t="s">
        <v>47</v>
      </c>
      <c r="H43" s="118" t="s">
        <v>133</v>
      </c>
      <c r="I43" s="118" t="s">
        <v>134</v>
      </c>
      <c r="J43" s="118" t="s">
        <v>11</v>
      </c>
      <c r="K43" s="118" t="s">
        <v>135</v>
      </c>
      <c r="M43" s="118" t="s">
        <v>47</v>
      </c>
      <c r="N43" s="118" t="s">
        <v>133</v>
      </c>
      <c r="O43" s="118" t="s">
        <v>134</v>
      </c>
      <c r="P43" s="118" t="s">
        <v>11</v>
      </c>
      <c r="Q43" s="118" t="s">
        <v>135</v>
      </c>
      <c r="T43" s="118" t="s">
        <v>47</v>
      </c>
      <c r="U43" s="118" t="s">
        <v>133</v>
      </c>
      <c r="V43" s="118" t="s">
        <v>134</v>
      </c>
      <c r="W43" s="118" t="s">
        <v>11</v>
      </c>
      <c r="X43" s="118" t="s">
        <v>135</v>
      </c>
      <c r="Z43" s="118" t="s">
        <v>47</v>
      </c>
      <c r="AA43" s="118" t="s">
        <v>133</v>
      </c>
      <c r="AB43" s="118" t="s">
        <v>134</v>
      </c>
      <c r="AC43" s="118" t="s">
        <v>11</v>
      </c>
      <c r="AD43" s="118" t="s">
        <v>135</v>
      </c>
    </row>
    <row r="44" spans="7:30">
      <c r="G44" s="33">
        <v>1981</v>
      </c>
      <c r="H44" s="41">
        <v>0.44209999999999999</v>
      </c>
      <c r="I44" s="41">
        <v>0.44030000000000002</v>
      </c>
      <c r="J44" s="41">
        <v>0.44209999999999999</v>
      </c>
      <c r="K44" s="41">
        <v>0.44259999999999999</v>
      </c>
      <c r="T44" s="33">
        <v>1981</v>
      </c>
      <c r="U44" s="41">
        <v>0.3402</v>
      </c>
      <c r="V44" s="41">
        <v>0.3402</v>
      </c>
      <c r="W44" s="41">
        <v>0.3417</v>
      </c>
      <c r="X44" s="41">
        <v>0.34260000000000002</v>
      </c>
    </row>
    <row r="45" spans="7:30">
      <c r="G45" s="33">
        <v>1982</v>
      </c>
      <c r="H45" s="41">
        <v>0.38619999999999999</v>
      </c>
      <c r="I45" s="41">
        <v>0.38319999999999999</v>
      </c>
      <c r="J45" s="41">
        <v>0.3861</v>
      </c>
      <c r="K45" s="41">
        <v>0.3871</v>
      </c>
      <c r="T45" s="33">
        <v>1982</v>
      </c>
      <c r="U45" s="41">
        <v>1.008</v>
      </c>
      <c r="V45" s="41">
        <v>1.008</v>
      </c>
      <c r="W45" s="41">
        <v>1.012</v>
      </c>
      <c r="X45" s="41">
        <v>1.014</v>
      </c>
    </row>
    <row r="46" spans="7:30">
      <c r="G46" s="33">
        <v>1983</v>
      </c>
      <c r="H46" s="41">
        <v>0.38150000000000001</v>
      </c>
      <c r="I46" s="41">
        <v>0.37809999999999999</v>
      </c>
      <c r="J46" s="41">
        <v>0.38140000000000002</v>
      </c>
      <c r="K46" s="41">
        <v>0.38240000000000002</v>
      </c>
      <c r="M46" s="33">
        <v>1983</v>
      </c>
      <c r="N46" s="41">
        <v>0.91434542597456803</v>
      </c>
      <c r="O46" s="41">
        <v>0.78350003277669</v>
      </c>
      <c r="P46" s="41">
        <v>0.85399409937224602</v>
      </c>
      <c r="Q46" s="41">
        <v>0.91942819745059501</v>
      </c>
      <c r="T46" s="33">
        <v>1983</v>
      </c>
      <c r="U46" s="41">
        <v>0.41289999999999999</v>
      </c>
      <c r="V46" s="41">
        <v>0.4128</v>
      </c>
      <c r="W46" s="41">
        <v>0.41399999999999998</v>
      </c>
      <c r="X46" s="41">
        <v>0.41470000000000001</v>
      </c>
      <c r="Z46" s="33">
        <v>1983</v>
      </c>
      <c r="AA46" s="41">
        <v>1.4463101820916999</v>
      </c>
      <c r="AB46" s="41">
        <v>1.38458142034797</v>
      </c>
      <c r="AC46" s="41">
        <v>1.53030772810597</v>
      </c>
      <c r="AD46" s="41">
        <v>1.6468311400589899</v>
      </c>
    </row>
    <row r="47" spans="7:30">
      <c r="G47" s="33">
        <v>1984</v>
      </c>
      <c r="H47" s="41">
        <v>0.2873</v>
      </c>
      <c r="I47" s="41">
        <v>0.28420000000000001</v>
      </c>
      <c r="J47" s="41">
        <v>0.28720000000000001</v>
      </c>
      <c r="K47" s="41">
        <v>0.28810000000000002</v>
      </c>
      <c r="M47" s="33">
        <v>1984</v>
      </c>
      <c r="N47" s="41">
        <v>0.74477342160157001</v>
      </c>
      <c r="O47" s="41">
        <v>0.63712396044453001</v>
      </c>
      <c r="P47" s="41">
        <v>0.69535513240976898</v>
      </c>
      <c r="Q47" s="41">
        <v>0.74896920361512098</v>
      </c>
      <c r="T47" s="33">
        <v>1984</v>
      </c>
      <c r="U47" s="41">
        <v>0.4274</v>
      </c>
      <c r="V47" s="41">
        <v>0.42730000000000001</v>
      </c>
      <c r="W47" s="41">
        <v>0.42880000000000001</v>
      </c>
      <c r="X47" s="41">
        <v>0.42970000000000003</v>
      </c>
      <c r="Z47" s="33">
        <v>1984</v>
      </c>
      <c r="AA47" s="41">
        <v>1.4341699002085</v>
      </c>
      <c r="AB47" s="41">
        <v>1.3758644885018601</v>
      </c>
      <c r="AC47" s="41">
        <v>1.51978001026397</v>
      </c>
      <c r="AD47" s="41">
        <v>1.6370868693904299</v>
      </c>
    </row>
    <row r="48" spans="7:30">
      <c r="G48" s="33">
        <v>1985</v>
      </c>
      <c r="H48" s="41">
        <v>0.44069999999999998</v>
      </c>
      <c r="I48" s="41">
        <v>0.43659999999999999</v>
      </c>
      <c r="J48" s="41">
        <v>0.44059999999999999</v>
      </c>
      <c r="K48" s="41">
        <v>0.44190000000000002</v>
      </c>
      <c r="M48" s="33">
        <v>1985</v>
      </c>
      <c r="N48" s="41">
        <v>0.75353801844449697</v>
      </c>
      <c r="O48" s="41">
        <v>0.64480816036724198</v>
      </c>
      <c r="P48" s="41">
        <v>0.70360465174873499</v>
      </c>
      <c r="Q48" s="41">
        <v>0.75781262601170796</v>
      </c>
      <c r="T48" s="33">
        <v>1985</v>
      </c>
      <c r="U48" s="41">
        <v>0.55789999999999995</v>
      </c>
      <c r="V48" s="41">
        <v>0.55769999999999997</v>
      </c>
      <c r="W48" s="41">
        <v>0.56100000000000005</v>
      </c>
      <c r="X48" s="41">
        <v>0.56289999999999996</v>
      </c>
      <c r="Z48" s="33">
        <v>1985</v>
      </c>
      <c r="AA48" s="41">
        <v>1.3980164177793699</v>
      </c>
      <c r="AB48" s="41">
        <v>1.34687944444821</v>
      </c>
      <c r="AC48" s="41">
        <v>1.4887170435427</v>
      </c>
      <c r="AD48" s="41">
        <v>1.60740469780621</v>
      </c>
    </row>
    <row r="49" spans="7:34">
      <c r="G49" s="33">
        <v>1986</v>
      </c>
      <c r="H49" s="41">
        <v>0.2878</v>
      </c>
      <c r="I49" s="41">
        <v>0.28349999999999997</v>
      </c>
      <c r="J49" s="41">
        <v>0.28770000000000001</v>
      </c>
      <c r="K49" s="41">
        <v>0.28899999999999998</v>
      </c>
      <c r="M49" s="33">
        <v>1986</v>
      </c>
      <c r="N49" s="41">
        <v>1.0102490273384901</v>
      </c>
      <c r="O49" s="41">
        <v>0.86315217680399703</v>
      </c>
      <c r="P49" s="41">
        <v>0.943243068593554</v>
      </c>
      <c r="Q49" s="41">
        <v>1.01598900608814</v>
      </c>
      <c r="T49" s="33">
        <v>1986</v>
      </c>
      <c r="U49" s="41">
        <v>0.55610000000000004</v>
      </c>
      <c r="V49" s="41">
        <v>0.55569999999999997</v>
      </c>
      <c r="W49" s="41">
        <v>0.56140000000000001</v>
      </c>
      <c r="X49" s="41">
        <v>0.56479999999999997</v>
      </c>
      <c r="Z49" s="33">
        <v>1986</v>
      </c>
      <c r="AA49" s="41">
        <v>1.3427893900042001</v>
      </c>
      <c r="AB49" s="41">
        <v>1.2937719611434499</v>
      </c>
      <c r="AC49" s="41">
        <v>1.43090380535063</v>
      </c>
      <c r="AD49" s="41">
        <v>1.54445486019987</v>
      </c>
    </row>
    <row r="50" spans="7:34">
      <c r="G50" s="33">
        <v>1987</v>
      </c>
      <c r="H50" s="41">
        <v>0.20810000000000001</v>
      </c>
      <c r="I50" s="41">
        <v>0.20499999999999999</v>
      </c>
      <c r="J50" s="41">
        <v>0.20799999999999999</v>
      </c>
      <c r="K50" s="41">
        <v>0.20899999999999999</v>
      </c>
      <c r="M50" s="33">
        <v>1987</v>
      </c>
      <c r="N50" s="41">
        <v>0.80433126995931603</v>
      </c>
      <c r="O50" s="41">
        <v>0.68444116074138595</v>
      </c>
      <c r="P50" s="41">
        <v>0.75073615563241802</v>
      </c>
      <c r="Q50" s="41">
        <v>0.80841551492062802</v>
      </c>
      <c r="T50" s="33">
        <v>1987</v>
      </c>
      <c r="U50" s="41">
        <v>0.49280000000000002</v>
      </c>
      <c r="V50" s="41">
        <v>0.4924</v>
      </c>
      <c r="W50" s="41">
        <v>0.49940000000000001</v>
      </c>
      <c r="X50" s="41">
        <v>0.50360000000000005</v>
      </c>
      <c r="Z50" s="33">
        <v>1987</v>
      </c>
      <c r="AA50" s="41">
        <v>1.4400304513362401</v>
      </c>
      <c r="AB50" s="41">
        <v>1.3871409483086601</v>
      </c>
      <c r="AC50" s="41">
        <v>1.53194292330715</v>
      </c>
      <c r="AD50" s="41">
        <v>1.6542669554151599</v>
      </c>
    </row>
    <row r="51" spans="7:34">
      <c r="G51" s="33">
        <v>1988</v>
      </c>
      <c r="H51" s="41">
        <v>0.28720000000000001</v>
      </c>
      <c r="I51" s="41">
        <v>0.28170000000000001</v>
      </c>
      <c r="J51" s="41">
        <v>0.28699999999999998</v>
      </c>
      <c r="K51" s="41">
        <v>0.28870000000000001</v>
      </c>
      <c r="M51" s="33">
        <v>1988</v>
      </c>
      <c r="N51" s="41">
        <v>0.61282686716026002</v>
      </c>
      <c r="O51" s="41">
        <v>0.52079228424267099</v>
      </c>
      <c r="P51" s="41">
        <v>0.57212856183262994</v>
      </c>
      <c r="Q51" s="41">
        <v>0.61588546923958798</v>
      </c>
      <c r="T51" s="33">
        <v>1988</v>
      </c>
      <c r="U51" s="41">
        <v>0.36820000000000003</v>
      </c>
      <c r="V51" s="41">
        <v>0.36730000000000002</v>
      </c>
      <c r="W51" s="41">
        <v>0.38324999999999998</v>
      </c>
      <c r="X51" s="41">
        <v>0.39329999999999998</v>
      </c>
      <c r="Z51" s="33">
        <v>1988</v>
      </c>
      <c r="AA51" s="41">
        <v>1.6131457366498401</v>
      </c>
      <c r="AB51" s="41">
        <v>1.55772411909658</v>
      </c>
      <c r="AC51" s="41">
        <v>1.7260625630908</v>
      </c>
      <c r="AD51" s="41">
        <v>1.8632087703698501</v>
      </c>
    </row>
    <row r="52" spans="7:34">
      <c r="G52" s="33">
        <v>1989</v>
      </c>
      <c r="H52" s="41">
        <v>0.21879999999999999</v>
      </c>
      <c r="I52" s="41">
        <v>0.21340000000000001</v>
      </c>
      <c r="J52" s="41">
        <v>0.21859999999999999</v>
      </c>
      <c r="K52" s="41">
        <v>0.2203</v>
      </c>
      <c r="M52" s="33">
        <v>1989</v>
      </c>
      <c r="N52" s="41">
        <v>0.62256128012879797</v>
      </c>
      <c r="O52" s="41">
        <v>0.52809542744757898</v>
      </c>
      <c r="P52" s="41">
        <v>0.58120889526676001</v>
      </c>
      <c r="Q52" s="41">
        <v>0.62527894337113499</v>
      </c>
      <c r="T52" s="33">
        <v>1989</v>
      </c>
      <c r="U52" s="41">
        <v>0.5484</v>
      </c>
      <c r="V52" s="41">
        <v>0.54790000000000005</v>
      </c>
      <c r="W52" s="41">
        <v>0.55720000000000003</v>
      </c>
      <c r="X52" s="41">
        <v>0.56289999999999996</v>
      </c>
      <c r="Z52" s="33">
        <v>1989</v>
      </c>
      <c r="AA52" s="41">
        <v>1.84611083844807</v>
      </c>
      <c r="AB52" s="41">
        <v>1.7903890917449199</v>
      </c>
      <c r="AC52" s="41">
        <v>1.9832090585841</v>
      </c>
      <c r="AD52" s="41">
        <v>2.1412060218521498</v>
      </c>
    </row>
    <row r="53" spans="7:34">
      <c r="G53" s="33">
        <v>1990</v>
      </c>
      <c r="H53" s="41">
        <v>0.33079999999999998</v>
      </c>
      <c r="I53" s="41">
        <v>0.32019999999999998</v>
      </c>
      <c r="J53" s="41">
        <v>0.33050000000000002</v>
      </c>
      <c r="K53" s="41">
        <v>0.33389999999999997</v>
      </c>
      <c r="M53" s="33">
        <v>1990</v>
      </c>
      <c r="N53" s="41">
        <v>0.66934076246626595</v>
      </c>
      <c r="O53" s="41">
        <v>0.56648639144346302</v>
      </c>
      <c r="P53" s="41">
        <v>0.62488578647204196</v>
      </c>
      <c r="Q53" s="41">
        <v>0.67182618462708399</v>
      </c>
      <c r="T53" s="33">
        <v>1990</v>
      </c>
      <c r="U53" s="41">
        <v>0.42230000000000001</v>
      </c>
      <c r="V53" s="41">
        <v>0.4214</v>
      </c>
      <c r="W53" s="41">
        <v>0.43859999999999999</v>
      </c>
      <c r="X53" s="41">
        <v>0.44940000000000002</v>
      </c>
      <c r="Z53" s="33">
        <v>1990</v>
      </c>
      <c r="AA53" s="41">
        <v>1.7535268920964899</v>
      </c>
      <c r="AB53" s="41">
        <v>1.71283111934205</v>
      </c>
      <c r="AC53" s="41">
        <v>1.89903173048213</v>
      </c>
      <c r="AD53" s="41">
        <v>2.0531054685163799</v>
      </c>
    </row>
    <row r="54" spans="7:34">
      <c r="G54" s="33">
        <v>1991</v>
      </c>
      <c r="H54" s="41">
        <v>0.31140000000000001</v>
      </c>
      <c r="I54" s="41">
        <v>0.29699999999999999</v>
      </c>
      <c r="J54" s="41">
        <v>0.31090000000000001</v>
      </c>
      <c r="K54" s="41">
        <v>0.31559999999999999</v>
      </c>
      <c r="M54" s="33">
        <v>1991</v>
      </c>
      <c r="N54" s="41">
        <v>0.68279143670044895</v>
      </c>
      <c r="O54" s="41">
        <v>0.57495815967668795</v>
      </c>
      <c r="P54" s="41">
        <v>0.63805942821888295</v>
      </c>
      <c r="Q54" s="41">
        <v>0.68444754228411897</v>
      </c>
      <c r="T54" s="33">
        <v>1991</v>
      </c>
      <c r="U54" s="41">
        <v>0.56840000000000002</v>
      </c>
      <c r="V54" s="41">
        <v>0.5675</v>
      </c>
      <c r="W54" s="41">
        <v>0.58550000000000002</v>
      </c>
      <c r="X54" s="41">
        <v>0.59670000000000001</v>
      </c>
      <c r="Z54" s="33">
        <v>1991</v>
      </c>
      <c r="AA54" s="41">
        <v>2.0266806717991299</v>
      </c>
      <c r="AB54" s="41">
        <v>1.97367521152064</v>
      </c>
      <c r="AC54" s="41">
        <v>2.1866263938468702</v>
      </c>
      <c r="AD54" s="41">
        <v>2.3670207186531398</v>
      </c>
    </row>
    <row r="55" spans="7:34">
      <c r="G55" s="33">
        <v>1992</v>
      </c>
      <c r="H55" s="41">
        <v>0.34470000000000001</v>
      </c>
      <c r="I55" s="41">
        <v>0.32479999999999998</v>
      </c>
      <c r="J55" s="41">
        <v>0.34410000000000002</v>
      </c>
      <c r="K55" s="41">
        <v>0.35070000000000001</v>
      </c>
      <c r="M55" s="33">
        <v>1992</v>
      </c>
      <c r="N55" s="41">
        <v>0.81522092100458698</v>
      </c>
      <c r="O55" s="41">
        <v>0.68007395670043702</v>
      </c>
      <c r="P55" s="41">
        <v>0.76226030139072998</v>
      </c>
      <c r="Q55" s="41">
        <v>0.81667044099053399</v>
      </c>
      <c r="T55" s="33">
        <v>1992</v>
      </c>
      <c r="U55" s="41">
        <v>0.71250000000000002</v>
      </c>
      <c r="V55" s="41">
        <v>0.71140000000000003</v>
      </c>
      <c r="W55" s="41">
        <v>0.73229999999999995</v>
      </c>
      <c r="X55" s="41">
        <v>0.74529999999999996</v>
      </c>
      <c r="Z55" s="33">
        <v>1992</v>
      </c>
      <c r="AA55" s="41">
        <v>1.8662858445631301</v>
      </c>
      <c r="AB55" s="41">
        <v>1.8289006425357099</v>
      </c>
      <c r="AC55" s="41">
        <v>2.0318439357226299</v>
      </c>
      <c r="AD55" s="41">
        <v>2.1989716152211498</v>
      </c>
    </row>
    <row r="56" spans="7:34">
      <c r="G56" s="33">
        <v>1993</v>
      </c>
      <c r="H56" s="41">
        <v>0.31809999999999999</v>
      </c>
      <c r="I56" s="41">
        <v>0.29310000000000003</v>
      </c>
      <c r="J56" s="41">
        <v>0.31719999999999998</v>
      </c>
      <c r="K56" s="41">
        <v>0.32579999999999998</v>
      </c>
      <c r="M56" s="33">
        <v>1993</v>
      </c>
      <c r="N56" s="41">
        <v>0.97439829388163601</v>
      </c>
      <c r="O56" s="41">
        <v>0.80249210000870896</v>
      </c>
      <c r="P56" s="41">
        <v>0.91193578442871204</v>
      </c>
      <c r="Q56" s="41">
        <v>0.97652188394712403</v>
      </c>
      <c r="T56" s="33">
        <v>1993</v>
      </c>
      <c r="U56" s="41">
        <v>0.50749999999999995</v>
      </c>
      <c r="V56" s="41">
        <v>0.50509999999999999</v>
      </c>
      <c r="W56" s="41">
        <v>0.55174999999999996</v>
      </c>
      <c r="X56" s="41">
        <v>0.58360000000000001</v>
      </c>
      <c r="Z56" s="33">
        <v>1993</v>
      </c>
      <c r="AA56" s="41">
        <v>1.98413033079414</v>
      </c>
      <c r="AB56" s="41">
        <v>1.9568727201367899</v>
      </c>
      <c r="AC56" s="41">
        <v>2.1861081215264502</v>
      </c>
      <c r="AD56" s="41">
        <v>2.3816896908109801</v>
      </c>
    </row>
    <row r="57" spans="7:34">
      <c r="G57" s="33">
        <v>1994</v>
      </c>
      <c r="H57" s="41">
        <v>0.25169999999999998</v>
      </c>
      <c r="I57" s="41">
        <v>0.22620000000000001</v>
      </c>
      <c r="J57" s="41">
        <v>0.25090000000000001</v>
      </c>
      <c r="K57" s="41">
        <v>0.25990000000000002</v>
      </c>
      <c r="M57" s="33">
        <v>1994</v>
      </c>
      <c r="N57" s="41">
        <v>0.93682246604247099</v>
      </c>
      <c r="O57" s="41">
        <v>0.757560285731808</v>
      </c>
      <c r="P57" s="41">
        <v>0.87779867780220799</v>
      </c>
      <c r="Q57" s="41">
        <v>0.93971641401705797</v>
      </c>
      <c r="T57" s="33">
        <v>1994</v>
      </c>
      <c r="U57" s="41">
        <v>0.68059999999999998</v>
      </c>
      <c r="V57" s="41">
        <v>0.67910000000000004</v>
      </c>
      <c r="W57" s="41">
        <v>0.70674999999999999</v>
      </c>
      <c r="X57" s="41">
        <v>0.72419999999999995</v>
      </c>
      <c r="Z57" s="33">
        <v>1994</v>
      </c>
      <c r="AA57" s="41">
        <v>1.94245714190431</v>
      </c>
      <c r="AB57" s="41">
        <v>1.9235658747728901</v>
      </c>
      <c r="AC57" s="41">
        <v>2.1690354815322901</v>
      </c>
      <c r="AD57" s="41">
        <v>2.3725221479522198</v>
      </c>
    </row>
    <row r="58" spans="7:34">
      <c r="G58" s="33">
        <v>1995</v>
      </c>
      <c r="H58" s="41">
        <v>0.3614</v>
      </c>
      <c r="I58" s="41">
        <v>0.31809999999999999</v>
      </c>
      <c r="J58" s="41">
        <v>0.3599</v>
      </c>
      <c r="K58" s="41">
        <v>0.37569999999999998</v>
      </c>
      <c r="M58" s="33">
        <v>1995</v>
      </c>
      <c r="N58" s="41">
        <v>0.83132764860795705</v>
      </c>
      <c r="O58" s="41">
        <v>0.65791853854552396</v>
      </c>
      <c r="P58" s="41">
        <v>0.77982600104997002</v>
      </c>
      <c r="Q58" s="41">
        <v>0.83542214113027302</v>
      </c>
      <c r="T58" s="33">
        <v>1995</v>
      </c>
      <c r="U58" s="41">
        <v>0.53700000000000003</v>
      </c>
      <c r="V58" s="41">
        <v>0.53449999999999998</v>
      </c>
      <c r="W58" s="41">
        <v>0.58204999999999996</v>
      </c>
      <c r="X58" s="41">
        <v>0.61429999999999996</v>
      </c>
      <c r="Z58" s="33">
        <v>1995</v>
      </c>
      <c r="AA58" s="41">
        <v>2.0946839797266401</v>
      </c>
      <c r="AB58" s="41">
        <v>2.0771087011719001</v>
      </c>
      <c r="AC58" s="41">
        <v>2.3649077573689898</v>
      </c>
      <c r="AD58" s="41">
        <v>2.6026475308853798</v>
      </c>
    </row>
    <row r="59" spans="7:34">
      <c r="G59" s="33">
        <v>1996</v>
      </c>
      <c r="H59" s="41">
        <v>0.36559999999999998</v>
      </c>
      <c r="I59" s="41">
        <v>0.31359999999999999</v>
      </c>
      <c r="J59" s="41">
        <v>0.36380000000000001</v>
      </c>
      <c r="K59" s="41">
        <v>0.38329999999999997</v>
      </c>
      <c r="M59" s="33">
        <v>1996</v>
      </c>
      <c r="N59" s="41">
        <v>0.90628326584822505</v>
      </c>
      <c r="O59" s="41">
        <v>0.70273869207373196</v>
      </c>
      <c r="P59" s="41">
        <v>0.85213663440314202</v>
      </c>
      <c r="Q59" s="41">
        <v>0.91262546313662096</v>
      </c>
      <c r="T59" s="33">
        <v>1996</v>
      </c>
      <c r="U59" s="41">
        <v>0.3775</v>
      </c>
      <c r="V59" s="41">
        <v>0.37519999999999998</v>
      </c>
      <c r="W59" s="41">
        <v>0.41959999999999997</v>
      </c>
      <c r="X59" s="41">
        <v>0.4511</v>
      </c>
      <c r="Z59" s="33">
        <v>1996</v>
      </c>
      <c r="AA59" s="41">
        <v>1.8979056295258601</v>
      </c>
      <c r="AB59" s="41">
        <v>1.8890891894978801</v>
      </c>
      <c r="AC59" s="41">
        <v>2.1585015603377902</v>
      </c>
      <c r="AD59" s="41">
        <v>2.3789547168499299</v>
      </c>
    </row>
    <row r="60" spans="7:34">
      <c r="G60" s="33">
        <v>1997</v>
      </c>
      <c r="H60" s="41">
        <v>0.3901</v>
      </c>
      <c r="I60" s="41">
        <v>0.31979999999999997</v>
      </c>
      <c r="J60" s="41">
        <v>0.38750000000000001</v>
      </c>
      <c r="K60" s="41">
        <v>0.41560000000000002</v>
      </c>
      <c r="M60" s="33">
        <v>1997</v>
      </c>
      <c r="N60" s="41">
        <v>1.1536477993004099</v>
      </c>
      <c r="O60" s="41">
        <v>0.872782890825895</v>
      </c>
      <c r="P60" s="41">
        <v>1.08649312994591</v>
      </c>
      <c r="Q60" s="41">
        <v>1.1647749802463001</v>
      </c>
      <c r="T60" s="33">
        <v>1997</v>
      </c>
      <c r="U60" s="41">
        <v>0.29399999999999998</v>
      </c>
      <c r="V60" s="41">
        <v>0.29189999999999999</v>
      </c>
      <c r="W60" s="41">
        <v>0.33624999999999999</v>
      </c>
      <c r="X60" s="41">
        <v>0.36930000000000002</v>
      </c>
      <c r="Z60" s="33">
        <v>1997</v>
      </c>
      <c r="AA60" s="41">
        <v>1.53643649613321</v>
      </c>
      <c r="AB60" s="41">
        <v>1.51626218146848</v>
      </c>
      <c r="AC60" s="41">
        <v>1.7537143619359701</v>
      </c>
      <c r="AD60" s="41">
        <v>1.93512003066306</v>
      </c>
      <c r="AE60" s="89"/>
      <c r="AF60" s="89"/>
      <c r="AG60" s="89"/>
      <c r="AH60" s="89"/>
    </row>
    <row r="61" spans="7:34">
      <c r="G61" s="33">
        <v>1998</v>
      </c>
      <c r="H61" s="41">
        <v>0.31540000000000001</v>
      </c>
      <c r="I61" s="41">
        <v>0.23960000000000001</v>
      </c>
      <c r="J61" s="41">
        <v>0.31240000000000001</v>
      </c>
      <c r="K61" s="41">
        <v>0.34589999999999999</v>
      </c>
      <c r="M61" s="33">
        <v>1998</v>
      </c>
      <c r="N61" s="41">
        <v>1.0249905160583701</v>
      </c>
      <c r="O61" s="41">
        <v>0.74587165517632903</v>
      </c>
      <c r="P61" s="41">
        <v>0.96487966030320005</v>
      </c>
      <c r="Q61" s="41">
        <v>1.04262295585692</v>
      </c>
      <c r="T61" s="33">
        <v>1998</v>
      </c>
      <c r="U61" s="41">
        <v>0.31330000000000002</v>
      </c>
      <c r="V61" s="41">
        <v>0.31090000000000001</v>
      </c>
      <c r="W61" s="41">
        <v>0.36220000000000002</v>
      </c>
      <c r="X61" s="41">
        <v>0.4012</v>
      </c>
      <c r="Z61" s="33">
        <v>1998</v>
      </c>
      <c r="AA61" s="41">
        <v>1.2670984078488099</v>
      </c>
      <c r="AB61" s="41">
        <v>1.2332689941747701</v>
      </c>
      <c r="AC61" s="41">
        <v>1.42358077846736</v>
      </c>
      <c r="AD61" s="41">
        <v>1.5695095170583699</v>
      </c>
      <c r="AE61" s="89"/>
      <c r="AF61" s="89"/>
      <c r="AG61" s="89"/>
      <c r="AH61" s="89"/>
    </row>
    <row r="62" spans="7:34">
      <c r="G62" s="33">
        <v>1999</v>
      </c>
      <c r="H62" s="41">
        <v>0.23300000000000001</v>
      </c>
      <c r="I62" s="41">
        <v>0.1646</v>
      </c>
      <c r="J62" s="41">
        <v>0.2301</v>
      </c>
      <c r="K62" s="41">
        <v>0.26350000000000001</v>
      </c>
      <c r="M62" s="33">
        <v>1999</v>
      </c>
      <c r="N62" s="41">
        <v>0.782563306537852</v>
      </c>
      <c r="O62" s="41">
        <v>0.52962842685891998</v>
      </c>
      <c r="P62" s="41">
        <v>0.73672913046063004</v>
      </c>
      <c r="Q62" s="41">
        <v>0.81363691683658002</v>
      </c>
      <c r="T62" s="33">
        <v>1999</v>
      </c>
      <c r="U62" s="41">
        <v>0.34599999999999997</v>
      </c>
      <c r="V62" s="41">
        <v>0.30599999999999999</v>
      </c>
      <c r="W62" s="41">
        <v>0.3387</v>
      </c>
      <c r="X62" s="41">
        <v>0.36449999999999999</v>
      </c>
      <c r="Z62" s="33">
        <v>1999</v>
      </c>
      <c r="AA62" s="41">
        <v>1.23086086555445</v>
      </c>
      <c r="AB62" s="41">
        <v>1.1648941565354201</v>
      </c>
      <c r="AC62" s="41">
        <v>1.32301084551389</v>
      </c>
      <c r="AD62" s="41">
        <v>1.45329936495906</v>
      </c>
      <c r="AE62" s="89"/>
      <c r="AF62" s="89"/>
      <c r="AG62" s="89"/>
      <c r="AH62" s="89"/>
    </row>
    <row r="63" spans="7:34">
      <c r="G63" s="33">
        <v>2000</v>
      </c>
      <c r="H63" s="41">
        <v>0.26250000000000001</v>
      </c>
      <c r="I63" s="41">
        <v>0.2034</v>
      </c>
      <c r="J63" s="41">
        <v>0.2591</v>
      </c>
      <c r="K63" s="41">
        <v>0.29830000000000001</v>
      </c>
      <c r="M63" s="33">
        <v>2000</v>
      </c>
      <c r="N63" s="41">
        <v>0.705370880677611</v>
      </c>
      <c r="O63" s="41">
        <v>0.47743908681018099</v>
      </c>
      <c r="P63" s="41">
        <v>0.66603137542479995</v>
      </c>
      <c r="Q63" s="41">
        <v>0.73909002946510904</v>
      </c>
      <c r="T63" s="33">
        <v>2000</v>
      </c>
      <c r="U63" s="41">
        <v>0.31269999999999998</v>
      </c>
      <c r="V63" s="41">
        <v>0.25940000000000002</v>
      </c>
      <c r="W63" s="41">
        <v>0.28605000000000003</v>
      </c>
      <c r="X63" s="41">
        <v>0.31259999999999999</v>
      </c>
      <c r="Z63" s="33">
        <v>2000</v>
      </c>
      <c r="AA63" s="41">
        <v>1.2725166384980899</v>
      </c>
      <c r="AB63" s="41">
        <v>1.1529440349729201</v>
      </c>
      <c r="AC63" s="41">
        <v>1.2899396990927501</v>
      </c>
      <c r="AD63" s="41">
        <v>1.4123604071098399</v>
      </c>
      <c r="AE63" s="89"/>
      <c r="AF63" s="89"/>
      <c r="AG63" s="89"/>
      <c r="AH63" s="89"/>
    </row>
    <row r="64" spans="7:34">
      <c r="G64" s="33">
        <v>2001</v>
      </c>
      <c r="H64" s="41">
        <v>0.28539999999999999</v>
      </c>
      <c r="I64" s="41">
        <v>0.24829999999999999</v>
      </c>
      <c r="J64" s="41">
        <v>0.28710000000000002</v>
      </c>
      <c r="K64" s="41">
        <v>0.30520000000000003</v>
      </c>
      <c r="M64" s="33">
        <v>2001</v>
      </c>
      <c r="N64" s="41">
        <v>0.72527252749066995</v>
      </c>
      <c r="O64" s="41">
        <v>0.51692422691820805</v>
      </c>
      <c r="P64" s="41">
        <v>0.68720166316390596</v>
      </c>
      <c r="Q64" s="41">
        <v>0.747029842103765</v>
      </c>
      <c r="T64" s="33">
        <v>2001</v>
      </c>
      <c r="U64" s="41">
        <v>0.21210000000000001</v>
      </c>
      <c r="V64" s="41">
        <v>0.19059999999999999</v>
      </c>
      <c r="W64" s="41">
        <v>0.2135</v>
      </c>
      <c r="X64" s="41">
        <v>0.23930000000000001</v>
      </c>
      <c r="Z64" s="33">
        <v>2001</v>
      </c>
      <c r="AA64" s="41">
        <v>1.13219082160309</v>
      </c>
      <c r="AB64" s="41">
        <v>0.97419735832693799</v>
      </c>
      <c r="AC64" s="41">
        <v>1.1190244946210699</v>
      </c>
      <c r="AD64" s="41">
        <v>1.23631317000537</v>
      </c>
      <c r="AE64" s="89"/>
      <c r="AF64" s="89"/>
      <c r="AG64" s="89"/>
      <c r="AH64" s="89"/>
    </row>
    <row r="65" spans="7:34">
      <c r="G65" s="33">
        <v>2002</v>
      </c>
      <c r="H65" s="41">
        <v>0.26879999999999998</v>
      </c>
      <c r="I65" s="41">
        <v>0.24540000000000001</v>
      </c>
      <c r="J65" s="41">
        <v>0.27350000000000002</v>
      </c>
      <c r="K65" s="41">
        <v>0.29399999999999998</v>
      </c>
      <c r="M65" s="33">
        <v>2002</v>
      </c>
      <c r="N65" s="41">
        <v>0.71813211220279305</v>
      </c>
      <c r="O65" s="41">
        <v>0.55110898695945398</v>
      </c>
      <c r="P65" s="41">
        <v>0.68442871427456597</v>
      </c>
      <c r="Q65" s="41">
        <v>0.74048401861763302</v>
      </c>
      <c r="T65" s="33">
        <v>2002</v>
      </c>
      <c r="U65" s="41">
        <v>0.17680000000000001</v>
      </c>
      <c r="V65" s="41">
        <v>0.15820000000000001</v>
      </c>
      <c r="W65" s="41">
        <v>0.18465000000000001</v>
      </c>
      <c r="X65" s="41">
        <v>0.22020000000000001</v>
      </c>
      <c r="Z65" s="33">
        <v>2002</v>
      </c>
      <c r="AA65" s="41">
        <v>0.85367703859369104</v>
      </c>
      <c r="AB65" s="41">
        <v>0.73781919362904502</v>
      </c>
      <c r="AC65" s="41">
        <v>0.84285197555799496</v>
      </c>
      <c r="AD65" s="41">
        <v>0.94218858653842397</v>
      </c>
      <c r="AE65" s="89"/>
      <c r="AF65" s="89"/>
      <c r="AG65" s="89"/>
      <c r="AH65" s="89"/>
    </row>
    <row r="66" spans="7:34">
      <c r="G66" s="33">
        <v>2003</v>
      </c>
      <c r="H66" s="41">
        <v>0.3584</v>
      </c>
      <c r="I66" s="41">
        <v>0.28439999999999999</v>
      </c>
      <c r="J66" s="41">
        <v>0.36225000000000002</v>
      </c>
      <c r="K66" s="41">
        <v>0.40579999999999999</v>
      </c>
      <c r="M66" s="33">
        <v>2003</v>
      </c>
      <c r="N66" s="41">
        <v>0.77114757557819202</v>
      </c>
      <c r="O66" s="41">
        <v>0.62779593651302501</v>
      </c>
      <c r="P66" s="41">
        <v>0.74065261150519701</v>
      </c>
      <c r="Q66" s="41">
        <v>0.81357414797457706</v>
      </c>
      <c r="T66" s="33">
        <v>2003</v>
      </c>
      <c r="U66" s="41">
        <v>0.22520000000000001</v>
      </c>
      <c r="V66" s="41">
        <v>0.2016</v>
      </c>
      <c r="W66" s="41">
        <v>0.26329999999999998</v>
      </c>
      <c r="X66" s="41">
        <v>0.33150000000000002</v>
      </c>
      <c r="Z66" s="33">
        <v>2003</v>
      </c>
      <c r="AA66" s="41">
        <v>0.765255457480437</v>
      </c>
      <c r="AB66" s="41">
        <v>0.70862376212107703</v>
      </c>
      <c r="AC66" s="41">
        <v>0.82608620099313501</v>
      </c>
      <c r="AD66" s="41">
        <v>0.95755183342988104</v>
      </c>
      <c r="AE66" s="89"/>
      <c r="AF66" s="89"/>
      <c r="AG66" s="89"/>
      <c r="AH66" s="89"/>
    </row>
    <row r="67" spans="7:34">
      <c r="G67" s="33">
        <v>2004</v>
      </c>
      <c r="H67" s="41">
        <v>0.37740000000000001</v>
      </c>
      <c r="I67" s="41">
        <v>0.32369999999999999</v>
      </c>
      <c r="J67" s="41">
        <v>0.39324999999999999</v>
      </c>
      <c r="K67" s="41">
        <v>0.45529999999999998</v>
      </c>
      <c r="M67" s="33">
        <v>2004</v>
      </c>
      <c r="N67" s="41">
        <v>0.89268605686660596</v>
      </c>
      <c r="O67" s="41">
        <v>0.72485412714923902</v>
      </c>
      <c r="P67" s="41">
        <v>0.87679712370219398</v>
      </c>
      <c r="Q67" s="41">
        <v>0.98307781562789498</v>
      </c>
      <c r="T67" s="33">
        <v>2004</v>
      </c>
      <c r="U67" s="41">
        <v>0.22320000000000001</v>
      </c>
      <c r="V67" s="41">
        <v>0.17610000000000001</v>
      </c>
      <c r="W67" s="41">
        <v>0.21010000000000001</v>
      </c>
      <c r="X67" s="41">
        <v>0.25650000000000001</v>
      </c>
      <c r="Z67" s="33">
        <v>2004</v>
      </c>
      <c r="AA67" s="41">
        <v>0.77829901302342497</v>
      </c>
      <c r="AB67" s="41">
        <v>0.69198499667831403</v>
      </c>
      <c r="AC67" s="41">
        <v>0.80996288280248796</v>
      </c>
      <c r="AD67" s="41">
        <v>0.95163437554414998</v>
      </c>
      <c r="AE67" s="89"/>
      <c r="AF67" s="89"/>
      <c r="AG67" s="89"/>
      <c r="AH67" s="89"/>
    </row>
    <row r="68" spans="7:34">
      <c r="G68" s="33">
        <v>2005</v>
      </c>
      <c r="H68" s="41">
        <v>0.34420000000000001</v>
      </c>
      <c r="I68" s="41">
        <v>0.29549999999999998</v>
      </c>
      <c r="J68" s="41">
        <v>0.37290000000000001</v>
      </c>
      <c r="K68" s="41">
        <v>0.45800000000000002</v>
      </c>
      <c r="M68" s="33">
        <v>2005</v>
      </c>
      <c r="N68" s="41">
        <v>0.98369529096705</v>
      </c>
      <c r="O68" s="41">
        <v>0.81145253365616798</v>
      </c>
      <c r="P68" s="41">
        <v>0.98520053061396995</v>
      </c>
      <c r="Q68" s="41">
        <v>1.14953979987679</v>
      </c>
      <c r="T68" s="33">
        <v>2005</v>
      </c>
      <c r="U68" s="41">
        <v>0.23930000000000001</v>
      </c>
      <c r="V68" s="41">
        <v>0.1951</v>
      </c>
      <c r="W68" s="41">
        <v>0.2329</v>
      </c>
      <c r="X68" s="41">
        <v>0.27860000000000001</v>
      </c>
      <c r="Z68" s="33">
        <v>2005</v>
      </c>
      <c r="AA68" s="41">
        <v>0.82647301033439102</v>
      </c>
      <c r="AB68" s="41">
        <v>0.72751473028553604</v>
      </c>
      <c r="AC68" s="41">
        <v>0.89875629095340004</v>
      </c>
      <c r="AD68" s="41">
        <v>1.1059644171088201</v>
      </c>
      <c r="AE68" s="89"/>
      <c r="AF68" s="89"/>
      <c r="AG68" s="89"/>
      <c r="AH68" s="89"/>
    </row>
    <row r="69" spans="7:34">
      <c r="G69" s="120">
        <v>2006</v>
      </c>
      <c r="H69" s="122">
        <v>0.35849999999999999</v>
      </c>
      <c r="I69" s="122">
        <v>0.31019999999999998</v>
      </c>
      <c r="J69" s="122">
        <v>0.40944999999999998</v>
      </c>
      <c r="K69" s="122">
        <v>0.53420000000000001</v>
      </c>
      <c r="M69" s="120">
        <v>2006</v>
      </c>
      <c r="N69" s="122">
        <v>1.00607336523867</v>
      </c>
      <c r="O69" s="122">
        <v>0.8685564473481</v>
      </c>
      <c r="P69" s="122">
        <v>1.07589557310353</v>
      </c>
      <c r="Q69" s="122">
        <v>1.30584825971929</v>
      </c>
      <c r="T69" s="120">
        <v>2006</v>
      </c>
      <c r="U69" s="122">
        <v>0.28749999999999998</v>
      </c>
      <c r="V69" s="122">
        <v>0.21149999999999999</v>
      </c>
      <c r="W69" s="122">
        <v>0.25364999999999999</v>
      </c>
      <c r="X69" s="122">
        <v>0.31319999999999998</v>
      </c>
      <c r="Z69" s="120">
        <v>2006</v>
      </c>
      <c r="AA69" s="122">
        <v>0.82701389683761295</v>
      </c>
      <c r="AB69" s="122">
        <v>0.71359571179499004</v>
      </c>
      <c r="AC69" s="122">
        <v>0.82809137156875301</v>
      </c>
      <c r="AD69" s="122">
        <v>0.969177126043967</v>
      </c>
      <c r="AE69" s="89"/>
      <c r="AF69" s="89"/>
      <c r="AG69" s="89"/>
      <c r="AH69" s="89"/>
    </row>
    <row r="70" spans="7:34">
      <c r="AA70" s="89"/>
      <c r="AB70" s="89"/>
      <c r="AC70" s="89"/>
      <c r="AD70" s="89"/>
      <c r="AE70" s="89"/>
      <c r="AF70" s="89"/>
      <c r="AG70" s="89"/>
      <c r="AH70" s="89"/>
    </row>
    <row r="71" spans="7:34">
      <c r="AA71" s="89"/>
      <c r="AB71" s="89"/>
      <c r="AC71" s="89"/>
      <c r="AD71" s="89"/>
      <c r="AE71" s="89"/>
      <c r="AF71" s="89"/>
      <c r="AG71" s="89"/>
      <c r="AH71" s="89"/>
    </row>
    <row r="72" spans="7:34">
      <c r="AA72" s="89"/>
      <c r="AB72" s="89"/>
      <c r="AC72" s="89"/>
      <c r="AD72" s="89"/>
      <c r="AE72" s="89"/>
      <c r="AF72" s="89"/>
      <c r="AG72" s="89"/>
      <c r="AH72" s="89"/>
    </row>
    <row r="73" spans="7:34">
      <c r="AA73" s="89"/>
      <c r="AB73" s="89"/>
      <c r="AC73" s="89"/>
      <c r="AD73" s="89"/>
      <c r="AE73" s="89"/>
      <c r="AF73" s="89"/>
      <c r="AG73" s="89"/>
      <c r="AH73" s="89"/>
    </row>
    <row r="74" spans="7:34">
      <c r="AA74" s="89"/>
      <c r="AB74" s="89"/>
      <c r="AC74" s="89"/>
      <c r="AD74" s="89"/>
      <c r="AE74" s="89"/>
      <c r="AF74" s="89"/>
      <c r="AG74" s="89"/>
      <c r="AH74" s="89"/>
    </row>
    <row r="75" spans="7:34">
      <c r="AA75" s="89"/>
      <c r="AB75" s="89"/>
      <c r="AC75" s="89"/>
      <c r="AD75" s="89"/>
      <c r="AE75" s="89"/>
      <c r="AF75" s="89"/>
      <c r="AG75" s="89"/>
      <c r="AH75" s="89"/>
    </row>
    <row r="76" spans="7:34">
      <c r="AA76" s="89"/>
      <c r="AB76" s="89"/>
      <c r="AC76" s="89"/>
      <c r="AD76" s="89"/>
      <c r="AE76" s="89"/>
      <c r="AF76" s="89"/>
      <c r="AG76" s="89"/>
      <c r="AH76" s="89"/>
    </row>
    <row r="77" spans="7:34">
      <c r="AA77" s="89"/>
      <c r="AB77" s="89"/>
      <c r="AC77" s="89"/>
      <c r="AD77" s="89"/>
      <c r="AE77" s="89"/>
      <c r="AF77" s="89"/>
      <c r="AG77" s="89"/>
      <c r="AH77" s="89"/>
    </row>
    <row r="78" spans="7:34">
      <c r="AA78" s="89"/>
      <c r="AB78" s="89"/>
      <c r="AC78" s="89"/>
      <c r="AD78" s="89"/>
      <c r="AE78" s="89"/>
      <c r="AF78" s="89"/>
      <c r="AG78" s="89"/>
      <c r="AH78" s="89"/>
    </row>
    <row r="79" spans="7:34">
      <c r="AA79" s="89"/>
      <c r="AB79" s="89"/>
      <c r="AC79" s="89"/>
      <c r="AD79" s="89"/>
      <c r="AE79" s="89"/>
      <c r="AF79" s="89"/>
      <c r="AG79" s="89"/>
      <c r="AH79" s="89"/>
    </row>
    <row r="80" spans="7:34">
      <c r="AA80" s="89"/>
      <c r="AB80" s="89"/>
      <c r="AC80" s="89"/>
      <c r="AD80" s="89"/>
      <c r="AE80" s="89"/>
      <c r="AF80" s="89"/>
      <c r="AG80" s="89"/>
      <c r="AH80" s="89"/>
    </row>
    <row r="81" spans="27:34">
      <c r="AA81" s="89"/>
      <c r="AB81" s="89"/>
      <c r="AC81" s="89"/>
      <c r="AD81" s="89"/>
      <c r="AE81" s="89"/>
      <c r="AF81" s="89"/>
      <c r="AG81" s="89"/>
      <c r="AH81" s="89"/>
    </row>
    <row r="82" spans="27:34">
      <c r="AA82" s="89"/>
      <c r="AB82" s="89"/>
      <c r="AC82" s="89"/>
      <c r="AD82" s="89"/>
      <c r="AE82" s="89"/>
      <c r="AF82" s="89"/>
      <c r="AG82" s="89"/>
      <c r="AH82" s="89"/>
    </row>
    <row r="83" spans="27:34">
      <c r="AA83" s="89"/>
      <c r="AB83" s="89"/>
      <c r="AC83" s="89"/>
      <c r="AD83" s="89"/>
      <c r="AE83" s="89"/>
      <c r="AF83" s="89"/>
      <c r="AG83" s="89"/>
      <c r="AH83" s="89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37" sqref="M37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F4:AK86"/>
  <sheetViews>
    <sheetView zoomScaleNormal="100" workbookViewId="0">
      <selection activeCell="R21" sqref="R21"/>
    </sheetView>
  </sheetViews>
  <sheetFormatPr defaultRowHeight="15"/>
  <cols>
    <col min="1" max="5" width="9.140625" style="42"/>
    <col min="6" max="6" width="14.42578125" style="42" customWidth="1"/>
    <col min="7" max="7" width="11" style="42" customWidth="1"/>
    <col min="8" max="8" width="12.85546875" style="42" customWidth="1"/>
    <col min="9" max="9" width="12.140625" style="42" customWidth="1"/>
    <col min="10" max="10" width="10.5703125" style="42" bestFit="1" customWidth="1"/>
    <col min="11" max="11" width="14.42578125" style="42" customWidth="1"/>
    <col min="12" max="12" width="12" style="42" customWidth="1"/>
    <col min="13" max="13" width="13.28515625" style="42" bestFit="1" customWidth="1"/>
    <col min="14" max="14" width="10.5703125" style="42" bestFit="1" customWidth="1"/>
    <col min="15" max="15" width="10.85546875" style="42" customWidth="1"/>
    <col min="16" max="16" width="13" style="42" customWidth="1"/>
    <col min="17" max="17" width="13.28515625" style="42" bestFit="1" customWidth="1"/>
    <col min="18" max="18" width="9.140625" style="42"/>
    <col min="19" max="19" width="11.42578125" style="42" customWidth="1"/>
    <col min="20" max="20" width="12.140625" style="42" customWidth="1"/>
    <col min="21" max="21" width="9.85546875" style="42" customWidth="1"/>
    <col min="22" max="22" width="12.140625" style="42" customWidth="1"/>
    <col min="23" max="23" width="11.85546875" style="42" customWidth="1"/>
    <col min="24" max="24" width="10.5703125" style="42" bestFit="1" customWidth="1"/>
    <col min="25" max="28" width="9.140625" style="42"/>
    <col min="29" max="29" width="10.7109375" style="42" customWidth="1"/>
    <col min="30" max="31" width="9.140625" style="42"/>
    <col min="32" max="32" width="2.85546875" style="42" customWidth="1"/>
    <col min="33" max="34" width="9.140625" style="42"/>
    <col min="35" max="35" width="10.42578125" style="42" customWidth="1"/>
    <col min="36" max="16384" width="9.140625" style="42"/>
  </cols>
  <sheetData>
    <row r="4" spans="6:37" ht="18.75">
      <c r="F4" s="20" t="s">
        <v>84</v>
      </c>
    </row>
    <row r="13" spans="6:37" ht="35.25" customHeight="1">
      <c r="G13" s="92" t="s">
        <v>50</v>
      </c>
      <c r="H13" s="92" t="s">
        <v>51</v>
      </c>
      <c r="I13" s="92" t="s">
        <v>52</v>
      </c>
      <c r="J13" s="92" t="s">
        <v>53</v>
      </c>
      <c r="K13" s="93" t="s">
        <v>54</v>
      </c>
      <c r="L13" s="93" t="s">
        <v>55</v>
      </c>
      <c r="M13" s="93" t="s">
        <v>56</v>
      </c>
      <c r="R13" s="92" t="s">
        <v>50</v>
      </c>
      <c r="S13" s="92" t="s">
        <v>51</v>
      </c>
      <c r="T13" s="92" t="s">
        <v>52</v>
      </c>
      <c r="U13" s="92" t="s">
        <v>57</v>
      </c>
      <c r="V13" s="93" t="s">
        <v>54</v>
      </c>
      <c r="W13" s="93" t="s">
        <v>55</v>
      </c>
      <c r="X13" s="93" t="s">
        <v>56</v>
      </c>
      <c r="AA13" s="112" t="s">
        <v>94</v>
      </c>
      <c r="AB13" s="112" t="s">
        <v>95</v>
      </c>
      <c r="AC13" s="112" t="s">
        <v>142</v>
      </c>
      <c r="AD13" s="112" t="s">
        <v>143</v>
      </c>
      <c r="AE13" s="112" t="s">
        <v>57</v>
      </c>
      <c r="AF13" s="113"/>
      <c r="AG13" s="112" t="s">
        <v>96</v>
      </c>
      <c r="AH13" s="112" t="s">
        <v>95</v>
      </c>
      <c r="AI13" s="112" t="str">
        <f>AC13</f>
        <v>Headboat million lbs</v>
      </c>
      <c r="AJ13" s="112" t="str">
        <f>AD13</f>
        <v>MRFSS million lbs</v>
      </c>
      <c r="AK13" s="112" t="s">
        <v>57</v>
      </c>
    </row>
    <row r="14" spans="6:37">
      <c r="F14" s="43"/>
      <c r="G14" s="44" t="s">
        <v>58</v>
      </c>
      <c r="H14" s="45">
        <v>5.1422498791738196</v>
      </c>
      <c r="I14" s="45">
        <v>4.7537855028705502</v>
      </c>
      <c r="J14" s="45">
        <v>9.8960353820443672</v>
      </c>
      <c r="K14" s="46">
        <v>480266.18999999994</v>
      </c>
      <c r="L14" s="46">
        <v>672661.40384858637</v>
      </c>
      <c r="M14" s="47">
        <v>1152927.5938485863</v>
      </c>
      <c r="N14" s="48"/>
      <c r="P14" s="49"/>
      <c r="R14" s="44" t="s">
        <v>58</v>
      </c>
      <c r="S14" s="45">
        <v>2.8944736755503162</v>
      </c>
      <c r="T14" s="45">
        <v>2.1235366113047904</v>
      </c>
      <c r="U14" s="45">
        <v>5.0180102868551071</v>
      </c>
      <c r="V14" s="46">
        <v>449536.88999999996</v>
      </c>
      <c r="W14" s="46">
        <v>254016.66834441863</v>
      </c>
      <c r="X14" s="46">
        <v>703553.55834441865</v>
      </c>
      <c r="Y14" s="48"/>
      <c r="AA14" s="61" t="s">
        <v>38</v>
      </c>
      <c r="AB14" s="62">
        <v>1981</v>
      </c>
      <c r="AC14" s="63">
        <v>0</v>
      </c>
      <c r="AD14" s="63">
        <v>4.7537855028705502</v>
      </c>
      <c r="AE14" s="63">
        <v>4.7537855028705502</v>
      </c>
      <c r="AF14" s="62"/>
      <c r="AG14" s="61" t="s">
        <v>97</v>
      </c>
      <c r="AH14" s="62">
        <v>1981</v>
      </c>
      <c r="AI14" s="63">
        <v>2.4283968454837903E-2</v>
      </c>
      <c r="AJ14" s="63">
        <v>2.0992526428499527</v>
      </c>
      <c r="AK14" s="63">
        <v>2.1235366113047904</v>
      </c>
    </row>
    <row r="15" spans="6:37">
      <c r="F15" s="43"/>
      <c r="G15" s="44" t="s">
        <v>59</v>
      </c>
      <c r="H15" s="45">
        <v>5.596711949119749</v>
      </c>
      <c r="I15" s="45">
        <v>4.8775937950185941</v>
      </c>
      <c r="J15" s="45">
        <v>10.474305744138343</v>
      </c>
      <c r="K15" s="46">
        <v>497104.32</v>
      </c>
      <c r="L15" s="46">
        <v>618612.33874481102</v>
      </c>
      <c r="M15" s="47">
        <v>1115716.6587448111</v>
      </c>
      <c r="N15" s="48"/>
      <c r="P15" s="49"/>
      <c r="R15" s="44" t="s">
        <v>59</v>
      </c>
      <c r="S15" s="45">
        <v>2.9812972374881475</v>
      </c>
      <c r="T15" s="45">
        <v>6.4502913545790701</v>
      </c>
      <c r="U15" s="45">
        <v>9.431588592067218</v>
      </c>
      <c r="V15" s="46">
        <v>333459.81999999995</v>
      </c>
      <c r="W15" s="46">
        <v>791645.06918371562</v>
      </c>
      <c r="X15" s="46">
        <v>1125104.8891837155</v>
      </c>
      <c r="Y15" s="48"/>
      <c r="AA15" s="62"/>
      <c r="AB15" s="62">
        <v>1982</v>
      </c>
      <c r="AC15" s="63">
        <v>0</v>
      </c>
      <c r="AD15" s="63">
        <v>4.877593795018595</v>
      </c>
      <c r="AE15" s="63">
        <v>4.877593795018595</v>
      </c>
      <c r="AF15" s="62"/>
      <c r="AG15" s="62"/>
      <c r="AH15" s="62">
        <v>1982</v>
      </c>
      <c r="AI15" s="63">
        <v>0.1100428192808335</v>
      </c>
      <c r="AJ15" s="63">
        <v>6.3402485352982367</v>
      </c>
      <c r="AK15" s="63">
        <v>6.4502913545790701</v>
      </c>
    </row>
    <row r="16" spans="6:37">
      <c r="F16" s="43"/>
      <c r="G16" s="44" t="s">
        <v>60</v>
      </c>
      <c r="H16" s="45">
        <v>3.6267479951567019</v>
      </c>
      <c r="I16" s="45">
        <v>6.353415230159376</v>
      </c>
      <c r="J16" s="45">
        <v>9.9801632253160761</v>
      </c>
      <c r="K16" s="46">
        <v>329326.84499999997</v>
      </c>
      <c r="L16" s="46">
        <v>828372.93828194845</v>
      </c>
      <c r="M16" s="47">
        <v>1157699.7832819484</v>
      </c>
      <c r="N16" s="48"/>
      <c r="P16" s="49"/>
      <c r="R16" s="44" t="s">
        <v>60</v>
      </c>
      <c r="S16" s="45">
        <v>1.7857732209978723</v>
      </c>
      <c r="T16" s="45">
        <v>1.9691123780801063</v>
      </c>
      <c r="U16" s="45">
        <v>3.7548855990779786</v>
      </c>
      <c r="V16" s="46">
        <v>294527.45499999996</v>
      </c>
      <c r="W16" s="46">
        <v>332643.12035986362</v>
      </c>
      <c r="X16" s="46">
        <v>627170.57535986358</v>
      </c>
      <c r="Y16" s="48"/>
      <c r="AA16" s="62"/>
      <c r="AB16" s="62">
        <v>1983</v>
      </c>
      <c r="AC16" s="63">
        <v>0</v>
      </c>
      <c r="AD16" s="63">
        <v>6.3534152301593743</v>
      </c>
      <c r="AE16" s="63">
        <v>6.3534152301593743</v>
      </c>
      <c r="AF16" s="62"/>
      <c r="AG16" s="62"/>
      <c r="AH16" s="62">
        <v>1983</v>
      </c>
      <c r="AI16" s="63">
        <v>9.5756566167719798E-2</v>
      </c>
      <c r="AJ16" s="63">
        <v>1.8733558119123859</v>
      </c>
      <c r="AK16" s="63">
        <v>1.9691123780801056</v>
      </c>
    </row>
    <row r="17" spans="6:37">
      <c r="F17" s="43"/>
      <c r="G17" s="44" t="s">
        <v>61</v>
      </c>
      <c r="H17" s="45">
        <v>3.0494873265510081</v>
      </c>
      <c r="I17" s="45">
        <v>5.5459198018989531</v>
      </c>
      <c r="J17" s="45">
        <v>8.5954071284499598</v>
      </c>
      <c r="K17" s="46">
        <v>254939.16499999998</v>
      </c>
      <c r="L17" s="46">
        <v>676708.88570484321</v>
      </c>
      <c r="M17" s="47">
        <v>931648.05070484313</v>
      </c>
      <c r="N17" s="48"/>
      <c r="P17" s="49"/>
      <c r="R17" s="44" t="s">
        <v>61</v>
      </c>
      <c r="S17" s="45">
        <v>2.1025753292161031</v>
      </c>
      <c r="T17" s="45">
        <v>2.579690277932714</v>
      </c>
      <c r="U17" s="45">
        <v>4.6822656071488176</v>
      </c>
      <c r="V17" s="46">
        <v>252870.47500000003</v>
      </c>
      <c r="W17" s="46">
        <v>400486.41270722158</v>
      </c>
      <c r="X17" s="46">
        <v>653356.88770722155</v>
      </c>
      <c r="Y17" s="48"/>
      <c r="AA17" s="62"/>
      <c r="AB17" s="62">
        <v>1984</v>
      </c>
      <c r="AC17" s="63">
        <v>0</v>
      </c>
      <c r="AD17" s="63">
        <v>5.5459198018989557</v>
      </c>
      <c r="AE17" s="63">
        <v>5.5459198018989557</v>
      </c>
      <c r="AF17" s="62"/>
      <c r="AG17" s="62"/>
      <c r="AH17" s="62">
        <v>1984</v>
      </c>
      <c r="AI17" s="63">
        <v>8.5288936665866746E-2</v>
      </c>
      <c r="AJ17" s="63">
        <v>2.4944013412668462</v>
      </c>
      <c r="AK17" s="63">
        <v>2.5796902779327131</v>
      </c>
    </row>
    <row r="18" spans="6:37">
      <c r="F18" s="43"/>
      <c r="G18" s="44" t="s">
        <v>62</v>
      </c>
      <c r="H18" s="45">
        <v>3.7805909913896931</v>
      </c>
      <c r="I18" s="45">
        <v>6.2150479470617936</v>
      </c>
      <c r="J18" s="45">
        <v>9.9956389384514868</v>
      </c>
      <c r="K18" s="46">
        <v>285532.67999999993</v>
      </c>
      <c r="L18" s="46">
        <v>876421.53312881128</v>
      </c>
      <c r="M18" s="47">
        <v>1161954.2131288112</v>
      </c>
      <c r="N18" s="48"/>
      <c r="P18" s="49"/>
      <c r="R18" s="44" t="s">
        <v>62</v>
      </c>
      <c r="S18" s="45">
        <v>2.2651750876662478</v>
      </c>
      <c r="T18" s="45">
        <v>1.6676488229105413</v>
      </c>
      <c r="U18" s="45">
        <v>3.932823910576789</v>
      </c>
      <c r="V18" s="46">
        <v>324789.60999999993</v>
      </c>
      <c r="W18" s="46">
        <v>195389.67362715703</v>
      </c>
      <c r="X18" s="46">
        <v>520179.28362715698</v>
      </c>
      <c r="Y18" s="48"/>
      <c r="AA18" s="62"/>
      <c r="AB18" s="62">
        <v>1985</v>
      </c>
      <c r="AC18" s="63">
        <v>1.0162784509450384E-2</v>
      </c>
      <c r="AD18" s="63">
        <v>6.2048851625523405</v>
      </c>
      <c r="AE18" s="63">
        <v>6.215047947061791</v>
      </c>
      <c r="AF18" s="62"/>
      <c r="AG18" s="62"/>
      <c r="AH18" s="62">
        <v>1985</v>
      </c>
      <c r="AI18" s="63">
        <v>0.11924727318591832</v>
      </c>
      <c r="AJ18" s="63">
        <v>1.5484015497246213</v>
      </c>
      <c r="AK18" s="63">
        <v>1.6676488229105395</v>
      </c>
    </row>
    <row r="19" spans="6:37">
      <c r="F19" s="43"/>
      <c r="G19" s="44" t="s">
        <v>63</v>
      </c>
      <c r="H19" s="45">
        <v>3.3133553362760413</v>
      </c>
      <c r="I19" s="45">
        <v>5.9724344328625785</v>
      </c>
      <c r="J19" s="45">
        <v>9.2857897691386189</v>
      </c>
      <c r="K19" s="46">
        <v>313998.63999999996</v>
      </c>
      <c r="L19" s="46">
        <v>875388.17736440734</v>
      </c>
      <c r="M19" s="47">
        <v>1189386.8173644072</v>
      </c>
      <c r="N19" s="48"/>
      <c r="P19" s="49"/>
      <c r="R19" s="44" t="s">
        <v>63</v>
      </c>
      <c r="S19" s="45">
        <v>0.99721598069087447</v>
      </c>
      <c r="T19" s="45">
        <v>2.4049251121397188</v>
      </c>
      <c r="U19" s="45">
        <v>3.4021410928305937</v>
      </c>
      <c r="V19" s="46">
        <v>135591.77000000002</v>
      </c>
      <c r="W19" s="46">
        <v>387802.38267723325</v>
      </c>
      <c r="X19" s="46">
        <v>523394.15267723327</v>
      </c>
      <c r="Y19" s="48"/>
      <c r="AA19" s="62"/>
      <c r="AB19" s="62">
        <v>1986</v>
      </c>
      <c r="AC19" s="63">
        <v>0.28327327181293033</v>
      </c>
      <c r="AD19" s="63">
        <v>5.6891611610496504</v>
      </c>
      <c r="AE19" s="63">
        <v>5.9724344328625811</v>
      </c>
      <c r="AF19" s="62"/>
      <c r="AG19" s="62"/>
      <c r="AH19" s="62">
        <v>1986</v>
      </c>
      <c r="AI19" s="63">
        <v>0.16775017663099928</v>
      </c>
      <c r="AJ19" s="63">
        <v>2.2371749355087189</v>
      </c>
      <c r="AK19" s="63">
        <v>2.4049251121397184</v>
      </c>
    </row>
    <row r="20" spans="6:37">
      <c r="F20" s="43"/>
      <c r="G20" s="44" t="s">
        <v>64</v>
      </c>
      <c r="H20" s="45">
        <v>3.7297138060759054</v>
      </c>
      <c r="I20" s="45">
        <v>3.5717191768239651</v>
      </c>
      <c r="J20" s="45">
        <v>7.3014329828998701</v>
      </c>
      <c r="K20" s="46">
        <v>392904.52</v>
      </c>
      <c r="L20" s="46">
        <v>627078.72741706704</v>
      </c>
      <c r="M20" s="47">
        <v>1019983.2474170671</v>
      </c>
      <c r="N20" s="48"/>
      <c r="P20" s="49"/>
      <c r="R20" s="44" t="s">
        <v>64</v>
      </c>
      <c r="S20" s="45">
        <v>0.59139119917740823</v>
      </c>
      <c r="T20" s="45">
        <v>1.3643518049493826</v>
      </c>
      <c r="U20" s="45">
        <v>1.9557430041267907</v>
      </c>
      <c r="V20" s="46">
        <v>73968.070000000007</v>
      </c>
      <c r="W20" s="46">
        <v>228302.10857049783</v>
      </c>
      <c r="X20" s="46">
        <v>302270.17857049784</v>
      </c>
      <c r="Y20" s="48"/>
      <c r="AA20" s="62"/>
      <c r="AB20" s="62">
        <v>1987</v>
      </c>
      <c r="AC20" s="63">
        <v>0.2070804147585279</v>
      </c>
      <c r="AD20" s="63">
        <v>3.3646387620654385</v>
      </c>
      <c r="AE20" s="63">
        <v>3.5717191768239664</v>
      </c>
      <c r="AF20" s="62"/>
      <c r="AG20" s="62"/>
      <c r="AH20" s="62">
        <v>1987</v>
      </c>
      <c r="AI20" s="63">
        <v>9.4193433415884972E-2</v>
      </c>
      <c r="AJ20" s="63">
        <v>1.2701583715334979</v>
      </c>
      <c r="AK20" s="63">
        <v>1.3643518049493828</v>
      </c>
    </row>
    <row r="21" spans="6:37">
      <c r="F21" s="43"/>
      <c r="G21" s="44" t="s">
        <v>65</v>
      </c>
      <c r="H21" s="45">
        <v>3.5490118888732285</v>
      </c>
      <c r="I21" s="45">
        <v>4.9754647268209649</v>
      </c>
      <c r="J21" s="45">
        <v>8.5244766156941925</v>
      </c>
      <c r="K21" s="46">
        <v>358109.68</v>
      </c>
      <c r="L21" s="46">
        <v>693435.14896881359</v>
      </c>
      <c r="M21" s="47">
        <v>1051544.8289688136</v>
      </c>
      <c r="N21" s="48"/>
      <c r="P21" s="49"/>
      <c r="R21" s="44" t="s">
        <v>65</v>
      </c>
      <c r="S21" s="45">
        <v>0.94777731182892144</v>
      </c>
      <c r="T21" s="45">
        <v>3.5586834423464264</v>
      </c>
      <c r="U21" s="45">
        <v>4.5064607541753485</v>
      </c>
      <c r="V21" s="46">
        <v>103859.01999999999</v>
      </c>
      <c r="W21" s="46">
        <v>410209.574386077</v>
      </c>
      <c r="X21" s="46">
        <v>514068.59438607702</v>
      </c>
      <c r="Y21" s="48"/>
      <c r="AA21" s="62"/>
      <c r="AB21" s="62">
        <v>1988</v>
      </c>
      <c r="AC21" s="63">
        <v>0.18321573051152992</v>
      </c>
      <c r="AD21" s="63">
        <v>4.7922489963094348</v>
      </c>
      <c r="AE21" s="63">
        <v>4.9754647268209649</v>
      </c>
      <c r="AF21" s="62"/>
      <c r="AG21" s="62"/>
      <c r="AH21" s="62">
        <v>1988</v>
      </c>
      <c r="AI21" s="63">
        <v>0.10334207326029195</v>
      </c>
      <c r="AJ21" s="63">
        <v>3.4553413690861361</v>
      </c>
      <c r="AK21" s="63">
        <v>3.5586834423464282</v>
      </c>
    </row>
    <row r="22" spans="6:37">
      <c r="F22" s="43"/>
      <c r="G22" s="44" t="s">
        <v>66</v>
      </c>
      <c r="H22" s="45">
        <v>3.2470160281500653</v>
      </c>
      <c r="I22" s="45">
        <v>3.4043523322698954</v>
      </c>
      <c r="J22" s="45">
        <v>6.6513683604199594</v>
      </c>
      <c r="K22" s="46">
        <v>303412.09999999998</v>
      </c>
      <c r="L22" s="46">
        <v>477546.48458082729</v>
      </c>
      <c r="M22" s="47">
        <v>780958.58458082727</v>
      </c>
      <c r="N22" s="48"/>
      <c r="P22" s="49"/>
      <c r="R22" s="44" t="s">
        <v>66</v>
      </c>
      <c r="S22" s="45">
        <v>1.3425591371626986</v>
      </c>
      <c r="T22" s="45">
        <v>2.2535836004680192</v>
      </c>
      <c r="U22" s="45">
        <v>3.5961427376307169</v>
      </c>
      <c r="V22" s="46">
        <v>163674.14000000001</v>
      </c>
      <c r="W22" s="46">
        <v>420556.05709772417</v>
      </c>
      <c r="X22" s="46">
        <v>584230.19709772419</v>
      </c>
      <c r="Y22" s="48"/>
      <c r="AA22" s="62"/>
      <c r="AB22" s="62">
        <v>1989</v>
      </c>
      <c r="AC22" s="63">
        <v>0.17602092982248779</v>
      </c>
      <c r="AD22" s="63">
        <v>3.2283314024474072</v>
      </c>
      <c r="AE22" s="63">
        <v>3.404352332269895</v>
      </c>
      <c r="AF22" s="62"/>
      <c r="AG22" s="62"/>
      <c r="AH22" s="62">
        <v>1989</v>
      </c>
      <c r="AI22" s="63">
        <v>0.15208721863394445</v>
      </c>
      <c r="AJ22" s="63">
        <v>2.1014963818340737</v>
      </c>
      <c r="AK22" s="63">
        <v>2.2535836004680183</v>
      </c>
    </row>
    <row r="23" spans="6:37">
      <c r="F23" s="43"/>
      <c r="G23" s="44" t="s">
        <v>67</v>
      </c>
      <c r="H23" s="45">
        <v>3.2323133979319882</v>
      </c>
      <c r="I23" s="45">
        <v>3.5491073512982387</v>
      </c>
      <c r="J23" s="45">
        <v>6.781420749230227</v>
      </c>
      <c r="K23" s="46">
        <v>356493.53499999992</v>
      </c>
      <c r="L23" s="46">
        <v>526173.67523491534</v>
      </c>
      <c r="M23" s="47">
        <v>882667.21023491526</v>
      </c>
      <c r="N23" s="48"/>
      <c r="P23" s="49"/>
      <c r="R23" s="44" t="s">
        <v>67</v>
      </c>
      <c r="S23" s="45">
        <v>1.2603553625426032</v>
      </c>
      <c r="T23" s="45">
        <v>2.6588043173337854</v>
      </c>
      <c r="U23" s="45">
        <v>3.9191596798763886</v>
      </c>
      <c r="V23" s="46">
        <v>170528.87500000003</v>
      </c>
      <c r="W23" s="46">
        <v>400458.85473290377</v>
      </c>
      <c r="X23" s="46">
        <v>570987.72973290377</v>
      </c>
      <c r="Y23" s="48"/>
      <c r="AA23" s="62"/>
      <c r="AB23" s="62">
        <v>1990</v>
      </c>
      <c r="AC23" s="63">
        <v>0.22923445624873037</v>
      </c>
      <c r="AD23" s="63">
        <v>3.3198728950495107</v>
      </c>
      <c r="AE23" s="63">
        <v>3.549107351298241</v>
      </c>
      <c r="AF23" s="62"/>
      <c r="AG23" s="62"/>
      <c r="AH23" s="62">
        <v>1990</v>
      </c>
      <c r="AI23" s="63">
        <v>0.14059828019643147</v>
      </c>
      <c r="AJ23" s="63">
        <v>2.5182060371373516</v>
      </c>
      <c r="AK23" s="63">
        <v>2.6588043173337832</v>
      </c>
    </row>
    <row r="24" spans="6:37">
      <c r="F24" s="43"/>
      <c r="G24" s="44" t="s">
        <v>68</v>
      </c>
      <c r="H24" s="45">
        <v>3.1857043625810415</v>
      </c>
      <c r="I24" s="45">
        <v>6.310283263877305</v>
      </c>
      <c r="J24" s="45">
        <v>9.4959876264583496</v>
      </c>
      <c r="K24" s="46">
        <v>337728.46500000003</v>
      </c>
      <c r="L24" s="46">
        <v>831938.43293432309</v>
      </c>
      <c r="M24" s="47">
        <v>1169666.8979343232</v>
      </c>
      <c r="N24" s="48"/>
      <c r="P24" s="49"/>
      <c r="R24" s="44" t="s">
        <v>68</v>
      </c>
      <c r="S24" s="45">
        <v>1.4476435907029188</v>
      </c>
      <c r="T24" s="45">
        <v>2.9019388981792944</v>
      </c>
      <c r="U24" s="45">
        <v>4.3495824888822128</v>
      </c>
      <c r="V24" s="46">
        <v>180767.995</v>
      </c>
      <c r="W24" s="46">
        <v>571667.3682867107</v>
      </c>
      <c r="X24" s="46">
        <v>752435.36328671069</v>
      </c>
      <c r="Y24" s="48"/>
      <c r="AA24" s="62"/>
      <c r="AB24" s="62">
        <v>1991</v>
      </c>
      <c r="AC24" s="63">
        <v>0.25124255724008659</v>
      </c>
      <c r="AD24" s="63">
        <v>6.0590407066372194</v>
      </c>
      <c r="AE24" s="63">
        <v>6.3102832638773059</v>
      </c>
      <c r="AF24" s="62"/>
      <c r="AG24" s="62"/>
      <c r="AH24" s="62">
        <v>1991</v>
      </c>
      <c r="AI24" s="63">
        <v>0.14755402766420067</v>
      </c>
      <c r="AJ24" s="63">
        <v>2.7543848705150933</v>
      </c>
      <c r="AK24" s="63">
        <v>2.901938898179294</v>
      </c>
    </row>
    <row r="25" spans="6:37">
      <c r="F25" s="43"/>
      <c r="G25" s="44" t="s">
        <v>69</v>
      </c>
      <c r="H25" s="45">
        <v>3.3742073379673516</v>
      </c>
      <c r="I25" s="45">
        <v>6.3853650422554393</v>
      </c>
      <c r="J25" s="45">
        <v>9.7595723802227887</v>
      </c>
      <c r="K25" s="46">
        <v>308503.65000000002</v>
      </c>
      <c r="L25" s="46">
        <v>812353.98501468159</v>
      </c>
      <c r="M25" s="47">
        <v>1120857.6350146816</v>
      </c>
      <c r="N25" s="48"/>
      <c r="P25" s="49"/>
      <c r="R25" s="44" t="s">
        <v>69</v>
      </c>
      <c r="S25" s="45">
        <v>2.45209073455398</v>
      </c>
      <c r="T25" s="45">
        <v>3.7352130590232835</v>
      </c>
      <c r="U25" s="45">
        <v>6.1873037935772635</v>
      </c>
      <c r="V25" s="46">
        <v>371597.48</v>
      </c>
      <c r="W25" s="46">
        <v>476769.68493178219</v>
      </c>
      <c r="X25" s="46">
        <v>848367.16493178217</v>
      </c>
      <c r="Y25" s="48"/>
      <c r="AA25" s="62"/>
      <c r="AB25" s="62">
        <v>1992</v>
      </c>
      <c r="AC25" s="63">
        <v>0.17909021508075521</v>
      </c>
      <c r="AD25" s="63">
        <v>6.2062748271746795</v>
      </c>
      <c r="AE25" s="63">
        <v>6.3853650422554349</v>
      </c>
      <c r="AF25" s="62"/>
      <c r="AG25" s="62"/>
      <c r="AH25" s="62">
        <v>1992</v>
      </c>
      <c r="AI25" s="63">
        <v>0.20390395990874596</v>
      </c>
      <c r="AJ25" s="63">
        <v>3.5313090991145395</v>
      </c>
      <c r="AK25" s="63">
        <v>3.7352130590232853</v>
      </c>
    </row>
    <row r="26" spans="6:37">
      <c r="F26" s="43"/>
      <c r="G26" s="44" t="s">
        <v>70</v>
      </c>
      <c r="H26" s="45">
        <v>2.7657997568228998</v>
      </c>
      <c r="I26" s="45">
        <v>4.2453914718032513</v>
      </c>
      <c r="J26" s="45">
        <v>7.0111912286261511</v>
      </c>
      <c r="K26" s="46">
        <v>260265.57500000001</v>
      </c>
      <c r="L26" s="46">
        <v>427432.78755974403</v>
      </c>
      <c r="M26" s="47">
        <v>687698.36255974404</v>
      </c>
      <c r="N26" s="48"/>
      <c r="P26" s="49"/>
      <c r="R26" s="44" t="s">
        <v>70</v>
      </c>
      <c r="S26" s="45">
        <v>1.8237048605565951</v>
      </c>
      <c r="T26" s="45">
        <v>3.6565766300141993</v>
      </c>
      <c r="U26" s="45">
        <v>5.4802814905707953</v>
      </c>
      <c r="V26" s="46">
        <v>231818.51499999996</v>
      </c>
      <c r="W26" s="46">
        <v>511104.95177408477</v>
      </c>
      <c r="X26" s="46">
        <v>742923.46677408472</v>
      </c>
      <c r="Y26" s="48"/>
      <c r="AA26" s="62"/>
      <c r="AB26" s="62">
        <v>1993</v>
      </c>
      <c r="AC26" s="63">
        <v>0.16128280139356166</v>
      </c>
      <c r="AD26" s="63">
        <v>4.0841086704096909</v>
      </c>
      <c r="AE26" s="63">
        <v>4.2453914718032522</v>
      </c>
      <c r="AF26" s="62"/>
      <c r="AG26" s="62"/>
      <c r="AH26" s="62">
        <v>1993</v>
      </c>
      <c r="AI26" s="63">
        <v>0.22788254276376907</v>
      </c>
      <c r="AJ26" s="63">
        <v>3.428694087250431</v>
      </c>
      <c r="AK26" s="63">
        <v>3.6565766300142002</v>
      </c>
    </row>
    <row r="27" spans="6:37">
      <c r="F27" s="43"/>
      <c r="G27" s="44" t="s">
        <v>71</v>
      </c>
      <c r="H27" s="45">
        <v>2.9598881443635805</v>
      </c>
      <c r="I27" s="45">
        <v>3.7279604899571335</v>
      </c>
      <c r="J27" s="45">
        <v>6.6878486343207149</v>
      </c>
      <c r="K27" s="46">
        <v>269439.67000000004</v>
      </c>
      <c r="L27" s="46">
        <v>455904.97274178662</v>
      </c>
      <c r="M27" s="47">
        <v>725344.64274178667</v>
      </c>
      <c r="N27" s="48"/>
      <c r="P27" s="49"/>
      <c r="R27" s="44" t="s">
        <v>71</v>
      </c>
      <c r="S27" s="45">
        <v>2.1198165827204467</v>
      </c>
      <c r="T27" s="45">
        <v>5.3723901746160019</v>
      </c>
      <c r="U27" s="45">
        <v>7.4922067573364481</v>
      </c>
      <c r="V27" s="46">
        <v>286647.34999999998</v>
      </c>
      <c r="W27" s="46">
        <v>649924.62136332504</v>
      </c>
      <c r="X27" s="46">
        <v>936571.97136332502</v>
      </c>
      <c r="Y27" s="48"/>
      <c r="AA27" s="62"/>
      <c r="AB27" s="62">
        <v>1994</v>
      </c>
      <c r="AC27" s="63">
        <v>0.17695823487639495</v>
      </c>
      <c r="AD27" s="63">
        <v>3.5510022550807405</v>
      </c>
      <c r="AE27" s="63">
        <v>3.7279604899571357</v>
      </c>
      <c r="AF27" s="62"/>
      <c r="AG27" s="62"/>
      <c r="AH27" s="62">
        <v>1994</v>
      </c>
      <c r="AI27" s="63">
        <v>0.1958473215543704</v>
      </c>
      <c r="AJ27" s="63">
        <v>5.1765428530616315</v>
      </c>
      <c r="AK27" s="63">
        <v>5.3723901746160019</v>
      </c>
    </row>
    <row r="28" spans="6:37">
      <c r="F28" s="43"/>
      <c r="G28" s="44" t="s">
        <v>72</v>
      </c>
      <c r="H28" s="45">
        <v>2.6749152794762061</v>
      </c>
      <c r="I28" s="45">
        <v>4.5505550217686412</v>
      </c>
      <c r="J28" s="45">
        <v>7.2254703012448482</v>
      </c>
      <c r="K28" s="46">
        <v>223111.57999999996</v>
      </c>
      <c r="L28" s="46">
        <v>592380.08068180201</v>
      </c>
      <c r="M28" s="47">
        <v>815491.66068180196</v>
      </c>
      <c r="N28" s="48"/>
      <c r="P28" s="49"/>
      <c r="R28" s="44" t="s">
        <v>72</v>
      </c>
      <c r="S28" s="45">
        <v>1.8401877237782844</v>
      </c>
      <c r="T28" s="45">
        <v>3.576100522517335</v>
      </c>
      <c r="U28" s="45">
        <v>5.4162882462956192</v>
      </c>
      <c r="V28" s="46">
        <v>247401.12</v>
      </c>
      <c r="W28" s="46">
        <v>482121.2871331494</v>
      </c>
      <c r="X28" s="46">
        <v>729522.40713314945</v>
      </c>
      <c r="Y28" s="48"/>
      <c r="AA28" s="62"/>
      <c r="AB28" s="62">
        <v>1995</v>
      </c>
      <c r="AC28" s="63">
        <v>0.13670152465195926</v>
      </c>
      <c r="AD28" s="63">
        <v>4.4138534971166816</v>
      </c>
      <c r="AE28" s="63">
        <v>4.5505550217686412</v>
      </c>
      <c r="AF28" s="62"/>
      <c r="AG28" s="62"/>
      <c r="AH28" s="62">
        <v>1995</v>
      </c>
      <c r="AI28" s="63">
        <v>0.19519174506214762</v>
      </c>
      <c r="AJ28" s="63">
        <v>3.3809087774551871</v>
      </c>
      <c r="AK28" s="63">
        <v>3.5761005225173346</v>
      </c>
    </row>
    <row r="29" spans="6:37">
      <c r="F29" s="43"/>
      <c r="G29" s="44" t="s">
        <v>73</v>
      </c>
      <c r="H29" s="45">
        <v>3.6009428839402409</v>
      </c>
      <c r="I29" s="45">
        <v>4.5998653868249564</v>
      </c>
      <c r="J29" s="45">
        <v>8.2008082707651972</v>
      </c>
      <c r="K29" s="46">
        <v>376671.43</v>
      </c>
      <c r="L29" s="46">
        <v>523290.91550103104</v>
      </c>
      <c r="M29" s="47">
        <v>899962.34550103103</v>
      </c>
      <c r="N29" s="48"/>
      <c r="P29" s="49"/>
      <c r="R29" s="44" t="s">
        <v>73</v>
      </c>
      <c r="S29" s="45">
        <v>1.9651920476641977</v>
      </c>
      <c r="T29" s="45">
        <v>4.4388015214332492</v>
      </c>
      <c r="U29" s="45">
        <v>6.4039935690974472</v>
      </c>
      <c r="V29" s="46">
        <v>307524.69</v>
      </c>
      <c r="W29" s="46">
        <v>516774.20222832926</v>
      </c>
      <c r="X29" s="46">
        <v>824298.89222832932</v>
      </c>
      <c r="Y29" s="48"/>
      <c r="AA29" s="62"/>
      <c r="AB29" s="62">
        <v>1996</v>
      </c>
      <c r="AC29" s="63">
        <v>0.31113045684685392</v>
      </c>
      <c r="AD29" s="63">
        <v>4.2887349299781006</v>
      </c>
      <c r="AE29" s="63">
        <v>4.5998653868249546</v>
      </c>
      <c r="AF29" s="62"/>
      <c r="AG29" s="62"/>
      <c r="AH29" s="62">
        <v>1996</v>
      </c>
      <c r="AI29" s="63">
        <v>0.27097903459009903</v>
      </c>
      <c r="AJ29" s="63">
        <v>4.1678224868431499</v>
      </c>
      <c r="AK29" s="63">
        <v>4.4388015214332492</v>
      </c>
    </row>
    <row r="30" spans="6:37">
      <c r="F30" s="43"/>
      <c r="G30" s="44" t="s">
        <v>74</v>
      </c>
      <c r="H30" s="45">
        <v>3.6362256690669601</v>
      </c>
      <c r="I30" s="45">
        <v>5.4900901709674583</v>
      </c>
      <c r="J30" s="45">
        <v>9.1263158400344189</v>
      </c>
      <c r="K30" s="46">
        <v>361157.14999999997</v>
      </c>
      <c r="L30" s="46">
        <v>664584.02164150123</v>
      </c>
      <c r="M30" s="47">
        <v>1025741.1716415011</v>
      </c>
      <c r="N30" s="48"/>
      <c r="P30" s="49"/>
      <c r="R30" s="44" t="s">
        <v>74</v>
      </c>
      <c r="S30" s="45">
        <v>2.4693540342874711</v>
      </c>
      <c r="T30" s="45">
        <v>3.662351424008532</v>
      </c>
      <c r="U30" s="45">
        <v>6.131705458296004</v>
      </c>
      <c r="V30" s="46">
        <v>322152.47000000009</v>
      </c>
      <c r="W30" s="46">
        <v>477713.96876791987</v>
      </c>
      <c r="X30" s="46">
        <v>799866.43876792002</v>
      </c>
      <c r="Y30" s="48"/>
      <c r="AA30" s="62"/>
      <c r="AB30" s="62">
        <v>1997</v>
      </c>
      <c r="AC30" s="63">
        <v>0.16752371477889161</v>
      </c>
      <c r="AD30" s="63">
        <v>5.3225664561885671</v>
      </c>
      <c r="AE30" s="63">
        <v>5.4900901709674583</v>
      </c>
      <c r="AF30" s="62"/>
      <c r="AG30" s="62"/>
      <c r="AH30" s="62">
        <v>1997</v>
      </c>
      <c r="AI30" s="63">
        <v>0.2845320195010268</v>
      </c>
      <c r="AJ30" s="63">
        <v>3.3778194045075067</v>
      </c>
      <c r="AK30" s="63">
        <v>3.6623514240085333</v>
      </c>
    </row>
    <row r="31" spans="6:37">
      <c r="F31" s="43"/>
      <c r="G31" s="44" t="s">
        <v>75</v>
      </c>
      <c r="H31" s="45">
        <v>3.770117930233452</v>
      </c>
      <c r="I31" s="45">
        <v>4.4201964307759418</v>
      </c>
      <c r="J31" s="45">
        <v>8.1903143610093938</v>
      </c>
      <c r="K31" s="46">
        <v>363326.84500000003</v>
      </c>
      <c r="L31" s="46">
        <v>541535.13885766978</v>
      </c>
      <c r="M31" s="47">
        <v>904861.98385766987</v>
      </c>
      <c r="N31" s="48"/>
      <c r="P31" s="49"/>
      <c r="R31" s="44" t="s">
        <v>75</v>
      </c>
      <c r="S31" s="45">
        <v>2.6727316004792043</v>
      </c>
      <c r="T31" s="45">
        <v>2.9088809145277135</v>
      </c>
      <c r="U31" s="45">
        <v>5.5816125150069178</v>
      </c>
      <c r="V31" s="46">
        <v>365877.43499999994</v>
      </c>
      <c r="W31" s="46">
        <v>370742.29968243034</v>
      </c>
      <c r="X31" s="46">
        <v>736619.73468243028</v>
      </c>
      <c r="Y31" s="48"/>
      <c r="AA31" s="62"/>
      <c r="AB31" s="62">
        <v>1998</v>
      </c>
      <c r="AC31" s="63">
        <v>0.12258813385852001</v>
      </c>
      <c r="AD31" s="63">
        <v>4.2975158874365214</v>
      </c>
      <c r="AE31" s="63">
        <v>4.4201040212950415</v>
      </c>
      <c r="AF31" s="62"/>
      <c r="AG31" s="62"/>
      <c r="AH31" s="62">
        <v>1998</v>
      </c>
      <c r="AI31" s="63">
        <v>0.17198254683277583</v>
      </c>
      <c r="AJ31" s="63">
        <v>2.7369907771758384</v>
      </c>
      <c r="AK31" s="63">
        <v>2.9089733240086142</v>
      </c>
    </row>
    <row r="32" spans="6:37">
      <c r="F32" s="43"/>
      <c r="G32" s="44" t="s">
        <v>76</v>
      </c>
      <c r="H32" s="45">
        <v>2.9328793090356968</v>
      </c>
      <c r="I32" s="45">
        <v>3.148914502000884</v>
      </c>
      <c r="J32" s="45">
        <v>6.0817938110365803</v>
      </c>
      <c r="K32" s="46">
        <v>299869.09999999998</v>
      </c>
      <c r="L32" s="46">
        <v>409295.40085010865</v>
      </c>
      <c r="M32" s="47">
        <v>709164.50085010868</v>
      </c>
      <c r="N32" s="48"/>
      <c r="P32" s="49"/>
      <c r="R32" s="44" t="s">
        <v>76</v>
      </c>
      <c r="S32" s="45">
        <v>2.2707472720831308</v>
      </c>
      <c r="T32" s="45">
        <v>2.3124275814016331</v>
      </c>
      <c r="U32" s="45">
        <v>4.5831748534847643</v>
      </c>
      <c r="V32" s="46">
        <v>283018.02</v>
      </c>
      <c r="W32" s="46">
        <v>323145.55111486668</v>
      </c>
      <c r="X32" s="46">
        <v>606163.57111486676</v>
      </c>
      <c r="Y32" s="48"/>
      <c r="AA32" s="62"/>
      <c r="AB32" s="62">
        <v>1999</v>
      </c>
      <c r="AC32" s="63">
        <v>0.15082021493173947</v>
      </c>
      <c r="AD32" s="63">
        <v>2.9980176916648102</v>
      </c>
      <c r="AE32" s="63">
        <v>3.1488379065965497</v>
      </c>
      <c r="AF32" s="62"/>
      <c r="AG32" s="62"/>
      <c r="AH32" s="62">
        <v>1999</v>
      </c>
      <c r="AI32" s="63">
        <v>0.22042394200355611</v>
      </c>
      <c r="AJ32" s="63">
        <v>2.0920802348024106</v>
      </c>
      <c r="AK32" s="63">
        <v>2.3125041768059669</v>
      </c>
    </row>
    <row r="33" spans="6:37">
      <c r="F33" s="43"/>
      <c r="G33" s="44" t="s">
        <v>77</v>
      </c>
      <c r="H33" s="45">
        <v>2.9510211510006918</v>
      </c>
      <c r="I33" s="45">
        <v>4.6238932777946635</v>
      </c>
      <c r="J33" s="45">
        <v>7.5749144287953563</v>
      </c>
      <c r="K33" s="46">
        <v>273691.91500000004</v>
      </c>
      <c r="L33" s="46">
        <v>589033.55527817283</v>
      </c>
      <c r="M33" s="47">
        <v>862725.47027817287</v>
      </c>
      <c r="N33" s="48"/>
      <c r="P33" s="49"/>
      <c r="R33" s="44" t="s">
        <v>77</v>
      </c>
      <c r="S33" s="45">
        <v>2.2338529076057712</v>
      </c>
      <c r="T33" s="45">
        <v>2.7228608901951676</v>
      </c>
      <c r="U33" s="45">
        <v>4.9567137978009388</v>
      </c>
      <c r="V33" s="46">
        <v>286302.95500000002</v>
      </c>
      <c r="W33" s="46">
        <v>386283.25691412273</v>
      </c>
      <c r="X33" s="46">
        <v>672586.2119141228</v>
      </c>
      <c r="Y33" s="48"/>
      <c r="AA33" s="62"/>
      <c r="AB33" s="62">
        <v>2000</v>
      </c>
      <c r="AC33" s="63">
        <v>0.14958723472053456</v>
      </c>
      <c r="AD33" s="63">
        <v>4.4742146534829557</v>
      </c>
      <c r="AE33" s="63">
        <v>4.6238018882034906</v>
      </c>
      <c r="AF33" s="62"/>
      <c r="AG33" s="62"/>
      <c r="AH33" s="62">
        <v>2000</v>
      </c>
      <c r="AI33" s="63">
        <v>0.13717018417756585</v>
      </c>
      <c r="AJ33" s="63">
        <v>2.5857820956087743</v>
      </c>
      <c r="AK33" s="63">
        <v>2.7229522797863401</v>
      </c>
    </row>
    <row r="34" spans="6:37">
      <c r="F34" s="43"/>
      <c r="G34" s="44" t="s">
        <v>78</v>
      </c>
      <c r="H34" s="45">
        <v>2.8525020645004231</v>
      </c>
      <c r="I34" s="45">
        <v>3.7856019338800038</v>
      </c>
      <c r="J34" s="45">
        <v>6.6381039983804264</v>
      </c>
      <c r="K34" s="46">
        <v>236626.96</v>
      </c>
      <c r="L34" s="46">
        <v>383170.92705996428</v>
      </c>
      <c r="M34" s="47">
        <v>619797.88705996424</v>
      </c>
      <c r="N34" s="48"/>
      <c r="P34" s="49"/>
      <c r="R34" s="44" t="s">
        <v>78</v>
      </c>
      <c r="S34" s="45">
        <v>2.1026679233785206</v>
      </c>
      <c r="T34" s="45">
        <v>2.8267782277505589</v>
      </c>
      <c r="U34" s="45">
        <v>4.9294461511290795</v>
      </c>
      <c r="V34" s="46">
        <v>283148.19000000006</v>
      </c>
      <c r="W34" s="46">
        <v>400566.76526328997</v>
      </c>
      <c r="X34" s="46">
        <v>683714.95526329009</v>
      </c>
      <c r="Y34" s="48"/>
      <c r="AA34" s="62"/>
      <c r="AB34" s="62">
        <v>2001</v>
      </c>
      <c r="AC34" s="63">
        <v>0.10242034816074219</v>
      </c>
      <c r="AD34" s="63">
        <v>3.6831815857192591</v>
      </c>
      <c r="AE34" s="63">
        <v>3.7856019338800015</v>
      </c>
      <c r="AF34" s="62"/>
      <c r="AG34" s="62"/>
      <c r="AH34" s="62">
        <v>2001</v>
      </c>
      <c r="AI34" s="63">
        <v>0.14627290709567875</v>
      </c>
      <c r="AJ34" s="63">
        <v>2.6805053206548806</v>
      </c>
      <c r="AK34" s="63">
        <v>2.8267782277505593</v>
      </c>
    </row>
    <row r="35" spans="6:37">
      <c r="F35" s="43"/>
      <c r="G35" s="44" t="s">
        <v>79</v>
      </c>
      <c r="H35" s="45">
        <v>2.7205223137124257</v>
      </c>
      <c r="I35" s="45">
        <v>2.9234043811122055</v>
      </c>
      <c r="J35" s="45">
        <v>5.6439266948246321</v>
      </c>
      <c r="K35" s="46">
        <v>245148.39000000007</v>
      </c>
      <c r="L35" s="46">
        <v>385442.22088167095</v>
      </c>
      <c r="M35" s="47">
        <v>630590.61088167108</v>
      </c>
      <c r="N35" s="48"/>
      <c r="P35" s="49"/>
      <c r="R35" s="44" t="s">
        <v>79</v>
      </c>
      <c r="S35" s="45">
        <v>2.252540393742152</v>
      </c>
      <c r="T35" s="45">
        <v>2.7522756918805302</v>
      </c>
      <c r="U35" s="45">
        <v>5.0048160856226813</v>
      </c>
      <c r="V35" s="46">
        <v>347289.09</v>
      </c>
      <c r="W35" s="46">
        <v>407183.91477068345</v>
      </c>
      <c r="X35" s="46">
        <v>754473.00477068347</v>
      </c>
      <c r="Y35" s="48"/>
      <c r="AA35" s="62"/>
      <c r="AB35" s="62">
        <v>2002</v>
      </c>
      <c r="AC35" s="63">
        <v>9.387223405775845E-2</v>
      </c>
      <c r="AD35" s="63">
        <v>2.8295321470544481</v>
      </c>
      <c r="AE35" s="63">
        <v>2.9234043811122064</v>
      </c>
      <c r="AF35" s="62"/>
      <c r="AG35" s="62"/>
      <c r="AH35" s="62">
        <v>2002</v>
      </c>
      <c r="AI35" s="63">
        <v>0.18323060252991147</v>
      </c>
      <c r="AJ35" s="63">
        <v>2.569045089350618</v>
      </c>
      <c r="AK35" s="63">
        <v>2.7522756918805293</v>
      </c>
    </row>
    <row r="36" spans="6:37">
      <c r="F36" s="43"/>
      <c r="G36" s="44" t="s">
        <v>80</v>
      </c>
      <c r="H36" s="45">
        <v>2.6225698153012327</v>
      </c>
      <c r="I36" s="45">
        <v>3.9034689205321849</v>
      </c>
      <c r="J36" s="45">
        <v>6.5260387358334171</v>
      </c>
      <c r="K36" s="46">
        <v>228114.93</v>
      </c>
      <c r="L36" s="46">
        <v>489947.85946563137</v>
      </c>
      <c r="M36" s="47">
        <v>718062.78946563136</v>
      </c>
      <c r="N36" s="48"/>
      <c r="P36" s="49"/>
      <c r="R36" s="44" t="s">
        <v>80</v>
      </c>
      <c r="S36" s="45">
        <v>2.2902030693052815</v>
      </c>
      <c r="T36" s="45">
        <v>2.7971174726724839</v>
      </c>
      <c r="U36" s="45">
        <v>5.0873205419777658</v>
      </c>
      <c r="V36" s="46">
        <v>311588.49</v>
      </c>
      <c r="W36" s="46">
        <v>365080.62775446457</v>
      </c>
      <c r="X36" s="46">
        <v>676669.1177544645</v>
      </c>
      <c r="Y36" s="48"/>
      <c r="AA36" s="62"/>
      <c r="AB36" s="62">
        <v>2003</v>
      </c>
      <c r="AC36" s="63">
        <v>7.4780869510462825E-2</v>
      </c>
      <c r="AD36" s="63">
        <v>3.8286474647693232</v>
      </c>
      <c r="AE36" s="63">
        <v>3.903428334279786</v>
      </c>
      <c r="AF36" s="62"/>
      <c r="AG36" s="62"/>
      <c r="AH36" s="62">
        <v>2003</v>
      </c>
      <c r="AI36" s="63">
        <v>0.13502629802767718</v>
      </c>
      <c r="AJ36" s="63">
        <v>2.662131760897203</v>
      </c>
      <c r="AK36" s="63">
        <v>2.7971580589248801</v>
      </c>
    </row>
    <row r="37" spans="6:37">
      <c r="F37" s="43"/>
      <c r="G37" s="44" t="s">
        <v>81</v>
      </c>
      <c r="H37" s="45">
        <v>3.7651465055608231</v>
      </c>
      <c r="I37" s="45">
        <v>3.86966629353932</v>
      </c>
      <c r="J37" s="45">
        <v>7.6348127991001427</v>
      </c>
      <c r="K37" s="46">
        <v>356888.23499999999</v>
      </c>
      <c r="L37" s="46">
        <v>409594.05919556634</v>
      </c>
      <c r="M37" s="47">
        <v>766482.29419556633</v>
      </c>
      <c r="N37" s="48"/>
      <c r="P37" s="49"/>
      <c r="R37" s="44" t="s">
        <v>81</v>
      </c>
      <c r="S37" s="45">
        <v>2.2844005017938138</v>
      </c>
      <c r="T37" s="45">
        <v>2.6283633415089529</v>
      </c>
      <c r="U37" s="45">
        <v>4.9127638433027663</v>
      </c>
      <c r="V37" s="46">
        <v>355707.44500000001</v>
      </c>
      <c r="W37" s="46">
        <v>361501.5107771203</v>
      </c>
      <c r="X37" s="46">
        <v>717208.95577712031</v>
      </c>
      <c r="Y37" s="48"/>
      <c r="AA37" s="62"/>
      <c r="AB37" s="62">
        <v>2004</v>
      </c>
      <c r="AC37" s="63">
        <v>0.14091420071919725</v>
      </c>
      <c r="AD37" s="63">
        <v>3.7284003289764391</v>
      </c>
      <c r="AE37" s="63">
        <v>3.8693145296956364</v>
      </c>
      <c r="AF37" s="62"/>
      <c r="AG37" s="62"/>
      <c r="AH37" s="62">
        <v>2004</v>
      </c>
      <c r="AI37" s="63">
        <v>0.21352924149843303</v>
      </c>
      <c r="AJ37" s="63">
        <v>2.4151858638542039</v>
      </c>
      <c r="AK37" s="63">
        <v>2.628715105352637</v>
      </c>
    </row>
    <row r="38" spans="6:37">
      <c r="F38" s="43"/>
      <c r="G38" s="44" t="s">
        <v>82</v>
      </c>
      <c r="H38" s="45">
        <v>3.1869753276913619</v>
      </c>
      <c r="I38" s="45">
        <v>3.0106954132339072</v>
      </c>
      <c r="J38" s="45">
        <v>6.1976707409252692</v>
      </c>
      <c r="K38" s="46">
        <v>297772.39999999997</v>
      </c>
      <c r="L38" s="46">
        <v>442298.29498054681</v>
      </c>
      <c r="M38" s="47">
        <v>740070.69498054683</v>
      </c>
      <c r="N38" s="48"/>
      <c r="P38" s="49"/>
      <c r="R38" s="44" t="s">
        <v>82</v>
      </c>
      <c r="S38" s="45">
        <v>2.1029468081772285</v>
      </c>
      <c r="T38" s="45">
        <v>2.992268563805109</v>
      </c>
      <c r="U38" s="45">
        <v>5.095215371982337</v>
      </c>
      <c r="V38" s="46">
        <v>305755.49</v>
      </c>
      <c r="W38" s="46">
        <v>414589.83392223611</v>
      </c>
      <c r="X38" s="46">
        <v>720345.3239222361</v>
      </c>
      <c r="Y38" s="48"/>
      <c r="AA38" s="62"/>
      <c r="AB38" s="62">
        <v>2005</v>
      </c>
      <c r="AC38" s="63">
        <v>0.18434758858687075</v>
      </c>
      <c r="AD38" s="63">
        <v>2.8262614712027858</v>
      </c>
      <c r="AE38" s="63">
        <v>3.0106090597896564</v>
      </c>
      <c r="AF38" s="62"/>
      <c r="AG38" s="62"/>
      <c r="AH38" s="62">
        <v>2005</v>
      </c>
      <c r="AI38" s="63">
        <v>0.22106808695642344</v>
      </c>
      <c r="AJ38" s="63">
        <v>2.7712868302929325</v>
      </c>
      <c r="AK38" s="63">
        <v>2.9923549172493562</v>
      </c>
    </row>
    <row r="39" spans="6:37">
      <c r="F39" s="43"/>
      <c r="G39" s="94" t="s">
        <v>83</v>
      </c>
      <c r="H39" s="95">
        <v>3.7309241440560696</v>
      </c>
      <c r="I39" s="95">
        <v>3.774757061232469</v>
      </c>
      <c r="J39" s="95">
        <v>7.5056812052885382</v>
      </c>
      <c r="K39" s="96">
        <v>357493.77999999991</v>
      </c>
      <c r="L39" s="96">
        <v>497312.89041998552</v>
      </c>
      <c r="M39" s="97">
        <v>854806.67041998543</v>
      </c>
      <c r="N39" s="48"/>
      <c r="P39" s="49"/>
      <c r="R39" s="94" t="s">
        <v>83</v>
      </c>
      <c r="S39" s="95">
        <v>2.4172709202393454</v>
      </c>
      <c r="T39" s="95">
        <v>3.3434013638533151</v>
      </c>
      <c r="U39" s="95">
        <v>5.7606722840926601</v>
      </c>
      <c r="V39" s="96">
        <v>325725.43000000005</v>
      </c>
      <c r="W39" s="96">
        <v>508393.02352024056</v>
      </c>
      <c r="X39" s="96">
        <v>834118.45352024061</v>
      </c>
      <c r="Y39" s="48"/>
      <c r="AA39" s="98"/>
      <c r="AB39" s="98">
        <v>2006</v>
      </c>
      <c r="AC39" s="99">
        <v>0.15420033943212355</v>
      </c>
      <c r="AD39" s="99">
        <v>3.6205567218003467</v>
      </c>
      <c r="AE39" s="99">
        <v>3.7747570612324703</v>
      </c>
      <c r="AF39" s="62"/>
      <c r="AG39" s="98"/>
      <c r="AH39" s="98">
        <v>2006</v>
      </c>
      <c r="AI39" s="99">
        <v>0.24313344154744918</v>
      </c>
      <c r="AJ39" s="99">
        <v>3.1002679223058651</v>
      </c>
      <c r="AK39" s="99">
        <v>3.3434013638533142</v>
      </c>
    </row>
    <row r="40" spans="6:37">
      <c r="P40" s="49"/>
      <c r="V40" s="51"/>
      <c r="AC40" s="50"/>
      <c r="AD40" s="50"/>
    </row>
    <row r="41" spans="6:37">
      <c r="P41" s="49"/>
      <c r="AC41" s="50"/>
      <c r="AD41" s="50"/>
    </row>
    <row r="42" spans="6:37">
      <c r="P42" s="49"/>
      <c r="AC42" s="50"/>
      <c r="AD42" s="50"/>
    </row>
    <row r="43" spans="6:37">
      <c r="P43" s="49"/>
      <c r="AC43" s="50"/>
      <c r="AD43" s="50"/>
    </row>
    <row r="44" spans="6:37">
      <c r="P44" s="49"/>
      <c r="AC44" s="50"/>
      <c r="AD44" s="50"/>
    </row>
    <row r="45" spans="6:37">
      <c r="P45" s="49"/>
      <c r="AC45" s="50"/>
      <c r="AD45" s="50"/>
    </row>
    <row r="46" spans="6:37">
      <c r="P46" s="49"/>
      <c r="AC46" s="50"/>
      <c r="AD46" s="50"/>
    </row>
    <row r="47" spans="6:37">
      <c r="P47" s="49"/>
      <c r="AC47" s="50"/>
      <c r="AD47" s="50"/>
    </row>
    <row r="48" spans="6:37">
      <c r="P48" s="49"/>
      <c r="AC48" s="50"/>
      <c r="AD48" s="50"/>
    </row>
    <row r="49" spans="6:30">
      <c r="P49" s="49"/>
      <c r="AC49" s="50"/>
      <c r="AD49" s="50"/>
    </row>
    <row r="50" spans="6:30">
      <c r="P50" s="49"/>
      <c r="AC50" s="50"/>
      <c r="AD50" s="50"/>
    </row>
    <row r="51" spans="6:30">
      <c r="P51" s="49"/>
      <c r="AC51" s="50"/>
      <c r="AD51" s="50"/>
    </row>
    <row r="52" spans="6:30">
      <c r="P52" s="49"/>
      <c r="AC52" s="50"/>
      <c r="AD52" s="50"/>
    </row>
    <row r="53" spans="6:30">
      <c r="P53" s="49"/>
      <c r="AC53" s="50"/>
      <c r="AD53" s="50"/>
    </row>
    <row r="54" spans="6:30">
      <c r="P54" s="49"/>
      <c r="AC54" s="50"/>
      <c r="AD54" s="50"/>
    </row>
    <row r="55" spans="6:30">
      <c r="P55" s="49"/>
      <c r="AC55" s="50"/>
      <c r="AD55" s="50"/>
    </row>
    <row r="56" spans="6:30">
      <c r="P56" s="49"/>
      <c r="AC56" s="50"/>
      <c r="AD56" s="50"/>
    </row>
    <row r="57" spans="6:30">
      <c r="P57" s="49"/>
      <c r="AC57" s="50"/>
      <c r="AD57" s="50"/>
    </row>
    <row r="58" spans="6:30" ht="18.75">
      <c r="F58" s="20" t="s">
        <v>85</v>
      </c>
      <c r="G58"/>
      <c r="H58"/>
      <c r="K58" s="20" t="s">
        <v>88</v>
      </c>
      <c r="L58" s="52"/>
      <c r="M58" s="52"/>
    </row>
    <row r="59" spans="6:30">
      <c r="F59"/>
      <c r="G59" s="53" t="s">
        <v>86</v>
      </c>
      <c r="H59" s="53"/>
      <c r="L59" s="58" t="s">
        <v>89</v>
      </c>
    </row>
    <row r="60" spans="6:30" ht="39" customHeight="1">
      <c r="F60" s="54" t="s">
        <v>50</v>
      </c>
      <c r="G60" s="55" t="s">
        <v>87</v>
      </c>
      <c r="H60" s="55" t="s">
        <v>45</v>
      </c>
      <c r="K60" s="56" t="s">
        <v>50</v>
      </c>
      <c r="L60" s="57" t="s">
        <v>87</v>
      </c>
      <c r="M60" s="57" t="s">
        <v>45</v>
      </c>
      <c r="N60" s="59" t="s">
        <v>90</v>
      </c>
      <c r="O60" s="59" t="s">
        <v>91</v>
      </c>
      <c r="P60" s="59" t="s">
        <v>92</v>
      </c>
      <c r="Q60" s="59" t="s">
        <v>93</v>
      </c>
    </row>
    <row r="61" spans="6:30">
      <c r="F61" s="100" t="s">
        <v>58</v>
      </c>
      <c r="G61" s="101">
        <v>560713.53728499997</v>
      </c>
      <c r="H61" s="101">
        <v>0</v>
      </c>
      <c r="K61" s="102" t="s">
        <v>58</v>
      </c>
      <c r="L61" s="103">
        <v>2002.0000000000005</v>
      </c>
      <c r="M61" s="103">
        <v>494.40000000000003</v>
      </c>
      <c r="N61" s="104">
        <v>8.3523246621399725</v>
      </c>
      <c r="O61" s="104">
        <v>7.060783619554436</v>
      </c>
      <c r="P61" s="105">
        <f>Table2[[#This Row],[Gulf]]*Table2[[#This Row],[Avg wgt Gulf]]</f>
        <v>16721.353973604229</v>
      </c>
      <c r="Q61" s="105">
        <f>Table2[[#This Row],[Atlantic]]*Table2[[#This Row],[Avg wgt Atlantic]]</f>
        <v>3490.8514215077134</v>
      </c>
    </row>
    <row r="62" spans="6:30">
      <c r="F62" s="100" t="s">
        <v>59</v>
      </c>
      <c r="G62" s="101">
        <v>234807.41407499998</v>
      </c>
      <c r="H62" s="101">
        <v>0</v>
      </c>
      <c r="K62" s="106" t="s">
        <v>59</v>
      </c>
      <c r="L62" s="107">
        <v>6240.7800000000007</v>
      </c>
      <c r="M62" s="107">
        <v>232</v>
      </c>
      <c r="N62" s="104">
        <v>8.140641897049024</v>
      </c>
      <c r="O62" s="104">
        <v>7.8776536279039311</v>
      </c>
      <c r="P62" s="105">
        <f>Table2[[#This Row],[Gulf]]*Table2[[#This Row],[Avg wgt Gulf]]</f>
        <v>50803.955138265614</v>
      </c>
      <c r="Q62" s="108">
        <f>Table2[[#This Row],[Atlantic]]*Table2[[#This Row],[Avg wgt Atlantic]]</f>
        <v>1827.6156416737119</v>
      </c>
    </row>
    <row r="63" spans="6:30">
      <c r="F63" s="100" t="s">
        <v>60</v>
      </c>
      <c r="G63" s="101">
        <v>447284.81325000001</v>
      </c>
      <c r="H63" s="101">
        <v>0</v>
      </c>
      <c r="K63" s="102" t="s">
        <v>60</v>
      </c>
      <c r="L63" s="103">
        <v>26.25</v>
      </c>
      <c r="M63" s="103">
        <v>51.95</v>
      </c>
      <c r="N63" s="104">
        <v>5.9142787039193605</v>
      </c>
      <c r="O63" s="104">
        <v>7.6628648696821182</v>
      </c>
      <c r="P63" s="105">
        <f>Table2[[#This Row],[Gulf]]*Table2[[#This Row],[Avg wgt Gulf]]</f>
        <v>155.2498159778832</v>
      </c>
      <c r="Q63" s="108">
        <f>Table2[[#This Row],[Atlantic]]*Table2[[#This Row],[Avg wgt Atlantic]]</f>
        <v>398.08582997998604</v>
      </c>
    </row>
    <row r="64" spans="6:30">
      <c r="F64" s="100" t="s">
        <v>61</v>
      </c>
      <c r="G64" s="101">
        <v>1467068.7401000001</v>
      </c>
      <c r="H64" s="101">
        <v>0</v>
      </c>
      <c r="K64" s="106" t="s">
        <v>61</v>
      </c>
      <c r="L64" s="107">
        <v>1758.5700000000002</v>
      </c>
      <c r="M64" s="107">
        <v>302.95</v>
      </c>
      <c r="N64" s="104">
        <v>6.4356084107260951</v>
      </c>
      <c r="O64" s="104">
        <v>8.1880697953425958</v>
      </c>
      <c r="P64" s="105">
        <f>Table2[[#This Row],[Gulf]]*Table2[[#This Row],[Avg wgt Gulf]]</f>
        <v>11317.467882850589</v>
      </c>
      <c r="Q64" s="108">
        <f>Table2[[#This Row],[Atlantic]]*Table2[[#This Row],[Avg wgt Atlantic]]</f>
        <v>2480.5757444990395</v>
      </c>
    </row>
    <row r="65" spans="6:17">
      <c r="F65" s="100" t="s">
        <v>62</v>
      </c>
      <c r="G65" s="101">
        <v>725459.99828499998</v>
      </c>
      <c r="H65" s="101">
        <v>0</v>
      </c>
      <c r="K65" s="102" t="s">
        <v>62</v>
      </c>
      <c r="L65" s="103">
        <v>1998.5049999999997</v>
      </c>
      <c r="M65" s="103">
        <v>2616.9050000000002</v>
      </c>
      <c r="N65" s="104">
        <v>8.5273251639220025</v>
      </c>
      <c r="O65" s="104">
        <v>7.0850231574959643</v>
      </c>
      <c r="P65" s="105">
        <f>Table2[[#This Row],[Gulf]]*Table2[[#This Row],[Avg wgt Gulf]]</f>
        <v>17041.901976723937</v>
      </c>
      <c r="Q65" s="108">
        <f>Table2[[#This Row],[Atlantic]]*Table2[[#This Row],[Avg wgt Atlantic]]</f>
        <v>18540.832525966976</v>
      </c>
    </row>
    <row r="66" spans="6:17">
      <c r="F66" s="100" t="s">
        <v>63</v>
      </c>
      <c r="G66" s="101">
        <v>811805.61534999986</v>
      </c>
      <c r="H66" s="101">
        <v>0</v>
      </c>
      <c r="K66" s="106" t="s">
        <v>63</v>
      </c>
      <c r="L66" s="107">
        <v>5907.6699999999983</v>
      </c>
      <c r="M66" s="107">
        <v>8770.1400000000049</v>
      </c>
      <c r="N66" s="104">
        <v>6.1958502731857159</v>
      </c>
      <c r="O66" s="104">
        <v>6.8164859476549138</v>
      </c>
      <c r="P66" s="105">
        <f>Table2[[#This Row],[Gulf]]*Table2[[#This Row],[Avg wgt Gulf]]</f>
        <v>36603.03878339105</v>
      </c>
      <c r="Q66" s="108">
        <f>Table2[[#This Row],[Atlantic]]*Table2[[#This Row],[Avg wgt Atlantic]]</f>
        <v>59781.536068966299</v>
      </c>
    </row>
    <row r="67" spans="6:17">
      <c r="F67" s="100" t="s">
        <v>64</v>
      </c>
      <c r="G67" s="101">
        <v>1476385.382125</v>
      </c>
      <c r="H67" s="101">
        <v>0</v>
      </c>
      <c r="K67" s="102" t="s">
        <v>64</v>
      </c>
      <c r="L67" s="103">
        <v>7365.6650000000009</v>
      </c>
      <c r="M67" s="103">
        <v>9323.9849999999988</v>
      </c>
      <c r="N67" s="104">
        <v>5.9707141156916173</v>
      </c>
      <c r="O67" s="104">
        <v>5.6906918234336263</v>
      </c>
      <c r="P67" s="105">
        <f>Table2[[#This Row],[Gulf]]*Table2[[#This Row],[Avg wgt Gulf]]</f>
        <v>43978.279986955698</v>
      </c>
      <c r="Q67" s="108">
        <f>Table2[[#This Row],[Atlantic]]*Table2[[#This Row],[Avg wgt Atlantic]]</f>
        <v>53059.925201317776</v>
      </c>
    </row>
    <row r="68" spans="6:17">
      <c r="F68" s="100" t="s">
        <v>65</v>
      </c>
      <c r="G68" s="101">
        <v>1690807.5248499997</v>
      </c>
      <c r="H68" s="101">
        <v>0</v>
      </c>
      <c r="K68" s="106" t="s">
        <v>65</v>
      </c>
      <c r="L68" s="107">
        <v>9806.6850000000013</v>
      </c>
      <c r="M68" s="107">
        <v>8811.8350000000009</v>
      </c>
      <c r="N68" s="104">
        <v>8.667490912771715</v>
      </c>
      <c r="O68" s="104">
        <v>7.1686541792033855</v>
      </c>
      <c r="P68" s="105">
        <f>Table2[[#This Row],[Gulf]]*Table2[[#This Row],[Avg wgt Gulf]]</f>
        <v>84999.353121914697</v>
      </c>
      <c r="Q68" s="108">
        <f>Table2[[#This Row],[Atlantic]]*Table2[[#This Row],[Avg wgt Atlantic]]</f>
        <v>63168.997799200675</v>
      </c>
    </row>
    <row r="69" spans="6:17">
      <c r="F69" s="100" t="s">
        <v>66</v>
      </c>
      <c r="G69" s="101">
        <v>2742900.0717499997</v>
      </c>
      <c r="H69" s="101">
        <v>23368.973160000001</v>
      </c>
      <c r="K69" s="102" t="s">
        <v>66</v>
      </c>
      <c r="L69" s="103">
        <v>26236.01</v>
      </c>
      <c r="M69" s="103">
        <v>6102.8600000000015</v>
      </c>
      <c r="N69" s="104">
        <v>5.3537687855781559</v>
      </c>
      <c r="O69" s="104">
        <v>7.1224380176824864</v>
      </c>
      <c r="P69" s="105">
        <f>Table2[[#This Row],[Gulf]]*Table2[[#This Row],[Avg wgt Gulf]]</f>
        <v>140461.53139611633</v>
      </c>
      <c r="Q69" s="108">
        <f>Table2[[#This Row],[Atlantic]]*Table2[[#This Row],[Avg wgt Atlantic]]</f>
        <v>43467.242080593751</v>
      </c>
    </row>
    <row r="70" spans="6:17">
      <c r="F70" s="100" t="s">
        <v>67</v>
      </c>
      <c r="G70" s="101">
        <v>2093186.9321000001</v>
      </c>
      <c r="H70" s="101">
        <v>64146.39977199999</v>
      </c>
      <c r="K70" s="106" t="s">
        <v>67</v>
      </c>
      <c r="L70" s="107">
        <v>33620.438333333324</v>
      </c>
      <c r="M70" s="107">
        <v>7011.8516666666674</v>
      </c>
      <c r="N70" s="104">
        <v>6.63343234867492</v>
      </c>
      <c r="O70" s="104">
        <v>6.739068169810758</v>
      </c>
      <c r="P70" s="105">
        <f>Table2[[#This Row],[Gulf]]*Table2[[#This Row],[Avg wgt Gulf]]</f>
        <v>223018.90321696358</v>
      </c>
      <c r="Q70" s="108">
        <f>Table2[[#This Row],[Atlantic]]*Table2[[#This Row],[Avg wgt Atlantic]]</f>
        <v>47253.346378267852</v>
      </c>
    </row>
    <row r="71" spans="6:17">
      <c r="F71" s="100" t="s">
        <v>68</v>
      </c>
      <c r="G71" s="101">
        <v>2014731.76835</v>
      </c>
      <c r="H71" s="101">
        <v>25742.190950000007</v>
      </c>
      <c r="K71" s="102" t="s">
        <v>68</v>
      </c>
      <c r="L71" s="103">
        <v>31141.209999999995</v>
      </c>
      <c r="M71" s="103">
        <v>16603.71000000001</v>
      </c>
      <c r="N71" s="104">
        <v>5.0717132533143054</v>
      </c>
      <c r="O71" s="104">
        <v>7.578225027513926</v>
      </c>
      <c r="P71" s="105">
        <f>Table2[[#This Row],[Gulf]]*Table2[[#This Row],[Avg wgt Gulf]]</f>
        <v>157939.28748124395</v>
      </c>
      <c r="Q71" s="108">
        <f>Table2[[#This Row],[Atlantic]]*Table2[[#This Row],[Avg wgt Atlantic]]</f>
        <v>125826.65067158332</v>
      </c>
    </row>
    <row r="72" spans="6:17">
      <c r="F72" s="100" t="s">
        <v>69</v>
      </c>
      <c r="G72" s="101">
        <v>1465160.8485000001</v>
      </c>
      <c r="H72" s="101">
        <v>27116.967520000002</v>
      </c>
      <c r="K72" s="106" t="s">
        <v>69</v>
      </c>
      <c r="L72" s="107">
        <v>16654.531666666662</v>
      </c>
      <c r="M72" s="107">
        <v>8011.2183333333323</v>
      </c>
      <c r="N72" s="104">
        <v>7.8273828433918089</v>
      </c>
      <c r="O72" s="104">
        <v>7.8532648657206625</v>
      </c>
      <c r="P72" s="105">
        <f>Table2[[#This Row],[Gulf]]*Table2[[#This Row],[Avg wgt Gulf]]</f>
        <v>130361.39543239222</v>
      </c>
      <c r="Q72" s="108">
        <f>Table2[[#This Row],[Atlantic]]*Table2[[#This Row],[Avg wgt Atlantic]]</f>
        <v>62914.2194687839</v>
      </c>
    </row>
    <row r="73" spans="6:17">
      <c r="F73" s="100" t="s">
        <v>70</v>
      </c>
      <c r="G73" s="101">
        <v>2789828.7065000003</v>
      </c>
      <c r="H73" s="101">
        <v>13496.51858100348</v>
      </c>
      <c r="K73" s="102" t="s">
        <v>70</v>
      </c>
      <c r="L73" s="103">
        <v>21886.460000000006</v>
      </c>
      <c r="M73" s="103">
        <v>7471.4000000000005</v>
      </c>
      <c r="N73" s="104">
        <v>7.147833386479129</v>
      </c>
      <c r="O73" s="104">
        <v>9.9233826932895024</v>
      </c>
      <c r="P73" s="105">
        <f>Table2[[#This Row],[Gulf]]*Table2[[#This Row],[Avg wgt Gulf]]</f>
        <v>156440.76949984004</v>
      </c>
      <c r="Q73" s="108">
        <f>Table2[[#This Row],[Atlantic]]*Table2[[#This Row],[Avg wgt Atlantic]]</f>
        <v>74141.56145464319</v>
      </c>
    </row>
    <row r="74" spans="6:17">
      <c r="F74" s="100" t="s">
        <v>71</v>
      </c>
      <c r="G74" s="101">
        <v>3136550.3747500004</v>
      </c>
      <c r="H74" s="101">
        <v>21055.075123674244</v>
      </c>
      <c r="K74" s="106" t="s">
        <v>71</v>
      </c>
      <c r="L74" s="107">
        <v>37024.814999999988</v>
      </c>
      <c r="M74" s="107">
        <v>6246.4750000000004</v>
      </c>
      <c r="N74" s="104">
        <v>8.2587512651456763</v>
      </c>
      <c r="O74" s="104">
        <v>8.1697130290061857</v>
      </c>
      <c r="P74" s="105">
        <f>Table2[[#This Row],[Gulf]]*Table2[[#This Row],[Avg wgt Gulf]]</f>
        <v>305778.73772303452</v>
      </c>
      <c r="Q74" s="108">
        <f>Table2[[#This Row],[Atlantic]]*Table2[[#This Row],[Avg wgt Atlantic]]</f>
        <v>51031.908192861418</v>
      </c>
    </row>
    <row r="75" spans="6:17">
      <c r="F75" s="100" t="s">
        <v>72</v>
      </c>
      <c r="G75" s="101">
        <v>2739786.7545999996</v>
      </c>
      <c r="H75" s="101">
        <v>40141.126685086616</v>
      </c>
      <c r="K75" s="102" t="s">
        <v>72</v>
      </c>
      <c r="L75" s="103">
        <v>32091.646666666667</v>
      </c>
      <c r="M75" s="103">
        <v>14357.063333333335</v>
      </c>
      <c r="N75" s="104">
        <v>7.4107683966183</v>
      </c>
      <c r="O75" s="104">
        <v>7.6749181634451507</v>
      </c>
      <c r="P75" s="105">
        <f>Table2[[#This Row],[Gulf]]*Table2[[#This Row],[Avg wgt Gulf]]</f>
        <v>237823.76091277436</v>
      </c>
      <c r="Q75" s="108">
        <f>Table2[[#This Row],[Atlantic]]*Table2[[#This Row],[Avg wgt Atlantic]]</f>
        <v>110189.2861507324</v>
      </c>
    </row>
    <row r="76" spans="6:17">
      <c r="F76" s="100" t="s">
        <v>73</v>
      </c>
      <c r="G76" s="101">
        <v>1376112.7765500001</v>
      </c>
      <c r="H76" s="101">
        <v>59534.05346938697</v>
      </c>
      <c r="K76" s="106" t="s">
        <v>73</v>
      </c>
      <c r="L76" s="107">
        <v>26028.350833333341</v>
      </c>
      <c r="M76" s="107">
        <v>13368.879166666669</v>
      </c>
      <c r="N76" s="104">
        <v>8.5817277171391009</v>
      </c>
      <c r="O76" s="104">
        <v>8.7823705500907909</v>
      </c>
      <c r="P76" s="105">
        <f>Table2[[#This Row],[Gulf]]*Table2[[#This Row],[Avg wgt Gulf]]</f>
        <v>223368.21977783734</v>
      </c>
      <c r="Q76" s="108">
        <f>Table2[[#This Row],[Atlantic]]*Table2[[#This Row],[Avg wgt Atlantic]]</f>
        <v>117410.45068105568</v>
      </c>
    </row>
    <row r="77" spans="6:17">
      <c r="F77" s="100" t="s">
        <v>74</v>
      </c>
      <c r="G77" s="101">
        <v>1348321.9022500003</v>
      </c>
      <c r="H77" s="101">
        <v>15744.348481739613</v>
      </c>
      <c r="K77" s="102" t="s">
        <v>74</v>
      </c>
      <c r="L77" s="103">
        <v>21157.619500000004</v>
      </c>
      <c r="M77" s="103">
        <v>19585.310500000007</v>
      </c>
      <c r="N77" s="104">
        <v>7.6595261720613435</v>
      </c>
      <c r="O77" s="104">
        <v>8.2535238773776562</v>
      </c>
      <c r="P77" s="105">
        <f>Table2[[#This Row],[Gulf]]*Table2[[#This Row],[Avg wgt Gulf]]</f>
        <v>162057.34029876546</v>
      </c>
      <c r="Q77" s="108">
        <f>Table2[[#This Row],[Atlantic]]*Table2[[#This Row],[Avg wgt Atlantic]]</f>
        <v>161647.82785760539</v>
      </c>
    </row>
    <row r="78" spans="6:17">
      <c r="F78" s="100" t="s">
        <v>75</v>
      </c>
      <c r="G78" s="101">
        <v>1193085.2773000002</v>
      </c>
      <c r="H78" s="101">
        <v>47539.208900729172</v>
      </c>
      <c r="K78" s="106" t="s">
        <v>75</v>
      </c>
      <c r="L78" s="107">
        <v>23036.584666666669</v>
      </c>
      <c r="M78" s="107">
        <v>17020.485333333334</v>
      </c>
      <c r="N78" s="104">
        <v>7.8390535775414483</v>
      </c>
      <c r="O78" s="104">
        <v>8.1550148725777163</v>
      </c>
      <c r="P78" s="105">
        <f>Table2[[#This Row],[Gulf]]*Table2[[#This Row],[Avg wgt Gulf]]</f>
        <v>180585.02144556982</v>
      </c>
      <c r="Q78" s="108">
        <f>Table2[[#This Row],[Atlantic]]*Table2[[#This Row],[Avg wgt Atlantic]]</f>
        <v>138802.31103182424</v>
      </c>
    </row>
    <row r="79" spans="6:17">
      <c r="F79" s="100" t="s">
        <v>76</v>
      </c>
      <c r="G79" s="101">
        <v>1210741.1207499998</v>
      </c>
      <c r="H79" s="101">
        <v>32002.939829319617</v>
      </c>
      <c r="K79" s="102" t="s">
        <v>76</v>
      </c>
      <c r="L79" s="103">
        <v>20087.5605</v>
      </c>
      <c r="M79" s="103">
        <v>20356.019500000006</v>
      </c>
      <c r="N79" s="104">
        <v>7.1495678104501472</v>
      </c>
      <c r="O79" s="104">
        <v>7.6865920857485621</v>
      </c>
      <c r="P79" s="105">
        <f>Table2[[#This Row],[Gulf]]*Table2[[#This Row],[Avg wgt Gulf]]</f>
        <v>143617.37594126986</v>
      </c>
      <c r="Q79" s="108">
        <f>Table2[[#This Row],[Atlantic]]*Table2[[#This Row],[Avg wgt Atlantic]]</f>
        <v>156468.41838604346</v>
      </c>
    </row>
    <row r="80" spans="6:17">
      <c r="F80" s="100" t="s">
        <v>77</v>
      </c>
      <c r="G80" s="101">
        <v>1078105.7218499999</v>
      </c>
      <c r="H80" s="101">
        <v>18381.012510427463</v>
      </c>
      <c r="K80" s="106" t="s">
        <v>77</v>
      </c>
      <c r="L80" s="107">
        <v>29799.091666666667</v>
      </c>
      <c r="M80" s="107">
        <v>18588.85833333333</v>
      </c>
      <c r="N80" s="104">
        <v>7.0425412515589496</v>
      </c>
      <c r="O80" s="104">
        <v>7.8429165843714799</v>
      </c>
      <c r="P80" s="105">
        <f>Table2[[#This Row],[Gulf]]*Table2[[#This Row],[Avg wgt Gulf]]</f>
        <v>209861.33232148652</v>
      </c>
      <c r="Q80" s="108">
        <f>Table2[[#This Row],[Atlantic]]*Table2[[#This Row],[Avg wgt Atlantic]]</f>
        <v>145790.86530703196</v>
      </c>
    </row>
    <row r="81" spans="6:17">
      <c r="F81" s="100" t="s">
        <v>78</v>
      </c>
      <c r="G81" s="101">
        <v>772154.71698999987</v>
      </c>
      <c r="H81" s="101">
        <v>7198.2454266666673</v>
      </c>
      <c r="K81" s="102" t="s">
        <v>78</v>
      </c>
      <c r="L81" s="103">
        <v>64614.180833333339</v>
      </c>
      <c r="M81" s="103">
        <v>25042.039166666666</v>
      </c>
      <c r="N81" s="104">
        <v>7.0506093782754435</v>
      </c>
      <c r="O81" s="104">
        <v>9.8707971059966457</v>
      </c>
      <c r="P81" s="105">
        <f>Table2[[#This Row],[Gulf]]*Table2[[#This Row],[Avg wgt Gulf]]</f>
        <v>455569.34935308545</v>
      </c>
      <c r="Q81" s="108">
        <f>Table2[[#This Row],[Atlantic]]*Table2[[#This Row],[Avg wgt Atlantic]]</f>
        <v>247184.88773458797</v>
      </c>
    </row>
    <row r="82" spans="6:17">
      <c r="F82" s="100" t="s">
        <v>79</v>
      </c>
      <c r="G82" s="101">
        <v>641060.51655000006</v>
      </c>
      <c r="H82" s="101">
        <v>8478.5046493137961</v>
      </c>
      <c r="K82" s="106" t="s">
        <v>79</v>
      </c>
      <c r="L82" s="107">
        <v>53170.307500000024</v>
      </c>
      <c r="M82" s="107">
        <v>19825.872500000005</v>
      </c>
      <c r="N82" s="104">
        <v>6.7532239343482763</v>
      </c>
      <c r="O82" s="104">
        <v>7.5777354347893544</v>
      </c>
      <c r="P82" s="105">
        <f>Table2[[#This Row],[Gulf]]*Table2[[#This Row],[Avg wgt Gulf]]</f>
        <v>359070.99320565781</v>
      </c>
      <c r="Q82" s="108">
        <f>Table2[[#This Row],[Atlantic]]*Table2[[#This Row],[Avg wgt Atlantic]]</f>
        <v>150235.21656886584</v>
      </c>
    </row>
    <row r="83" spans="6:17">
      <c r="F83" s="100" t="s">
        <v>80</v>
      </c>
      <c r="G83" s="101">
        <v>1542801.23135</v>
      </c>
      <c r="H83" s="101">
        <v>15383.365705571847</v>
      </c>
      <c r="K83" s="102" t="s">
        <v>80</v>
      </c>
      <c r="L83" s="103">
        <v>41252.102500000015</v>
      </c>
      <c r="M83" s="103">
        <v>27671.497500000005</v>
      </c>
      <c r="N83" s="104">
        <v>7.6547629742656662</v>
      </c>
      <c r="O83" s="104">
        <v>7.9599564425718476</v>
      </c>
      <c r="P83" s="105">
        <f>Table2[[#This Row],[Gulf]]*Table2[[#This Row],[Avg wgt Gulf]]</f>
        <v>315775.06682761223</v>
      </c>
      <c r="Q83" s="108">
        <f>Table2[[#This Row],[Atlantic]]*Table2[[#This Row],[Avg wgt Atlantic]]</f>
        <v>220263.9148007358</v>
      </c>
    </row>
    <row r="84" spans="6:17">
      <c r="F84" s="100" t="s">
        <v>81</v>
      </c>
      <c r="G84" s="101">
        <v>2888085.95725</v>
      </c>
      <c r="H84" s="101">
        <v>8184.7205482436266</v>
      </c>
      <c r="K84" s="106" t="s">
        <v>81</v>
      </c>
      <c r="L84" s="107">
        <v>53526.854999999989</v>
      </c>
      <c r="M84" s="107">
        <v>27252.715000000004</v>
      </c>
      <c r="N84" s="104">
        <v>7.2641552056245393</v>
      </c>
      <c r="O84" s="104">
        <v>9.4390806246233652</v>
      </c>
      <c r="P84" s="105">
        <f>Table2[[#This Row],[Gulf]]*Table2[[#This Row],[Avg wgt Gulf]]</f>
        <v>388827.38238895981</v>
      </c>
      <c r="Q84" s="108">
        <f>Table2[[#This Row],[Atlantic]]*Table2[[#This Row],[Avg wgt Atlantic]]</f>
        <v>257240.57412488258</v>
      </c>
    </row>
    <row r="85" spans="6:17">
      <c r="F85" s="100" t="s">
        <v>82</v>
      </c>
      <c r="G85" s="101">
        <v>1909170.1044000001</v>
      </c>
      <c r="H85" s="101">
        <v>7202.0750922875295</v>
      </c>
      <c r="K85" s="102" t="s">
        <v>82</v>
      </c>
      <c r="L85" s="103">
        <v>84446.374166666676</v>
      </c>
      <c r="M85" s="103">
        <v>38118.47583333333</v>
      </c>
      <c r="N85" s="104">
        <v>7.2109378319242721</v>
      </c>
      <c r="O85" s="104">
        <v>6.8008216501995395</v>
      </c>
      <c r="P85" s="105">
        <f>Table2[[#This Row],[Gulf]]*Table2[[#This Row],[Avg wgt Gulf]]</f>
        <v>608937.55424724927</v>
      </c>
      <c r="Q85" s="108">
        <f>Table2[[#This Row],[Atlantic]]*Table2[[#This Row],[Avg wgt Atlantic]]</f>
        <v>259236.95571994124</v>
      </c>
    </row>
    <row r="86" spans="6:17">
      <c r="F86" s="100" t="s">
        <v>83</v>
      </c>
      <c r="G86" s="101">
        <v>923291.68259999994</v>
      </c>
      <c r="H86" s="101">
        <v>13119.916079999999</v>
      </c>
      <c r="K86" s="109" t="s">
        <v>83</v>
      </c>
      <c r="L86" s="110">
        <v>63643.761833333323</v>
      </c>
      <c r="M86" s="110">
        <v>32019.648166666662</v>
      </c>
      <c r="N86" s="104">
        <v>6.5705051953262918</v>
      </c>
      <c r="O86" s="104">
        <v>7.5834900252573769</v>
      </c>
      <c r="P86" s="105">
        <f>Table2[[#This Row],[Gulf]]*Table2[[#This Row],[Avg wgt Gulf]]</f>
        <v>418171.66777602577</v>
      </c>
      <c r="Q86" s="108">
        <f>Table2[[#This Row],[Atlantic]]*Table2[[#This Row],[Avg wgt Atlantic]]</f>
        <v>242820.68248416728</v>
      </c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D7:AC87"/>
  <sheetViews>
    <sheetView topLeftCell="A45" zoomScale="80" zoomScaleNormal="80" workbookViewId="0">
      <selection activeCell="Q12" sqref="Q12:AB82"/>
    </sheetView>
  </sheetViews>
  <sheetFormatPr defaultRowHeight="12.75"/>
  <cols>
    <col min="4" max="4" width="19.140625" customWidth="1"/>
    <col min="17" max="17" width="16" bestFit="1" customWidth="1"/>
    <col min="18" max="18" width="9" bestFit="1" customWidth="1"/>
    <col min="19" max="28" width="9.85546875" bestFit="1" customWidth="1"/>
  </cols>
  <sheetData>
    <row r="7" spans="4:29" ht="18.75">
      <c r="D7" s="20" t="s">
        <v>140</v>
      </c>
    </row>
    <row r="8" spans="4:29">
      <c r="D8" s="23" t="s">
        <v>20</v>
      </c>
    </row>
    <row r="9" spans="4:29">
      <c r="D9" s="23" t="s">
        <v>19</v>
      </c>
      <c r="U9" s="8" t="s">
        <v>139</v>
      </c>
    </row>
    <row r="10" spans="4:29">
      <c r="D10" s="23" t="s">
        <v>141</v>
      </c>
    </row>
    <row r="12" spans="4:29">
      <c r="D12" s="8" t="s">
        <v>14</v>
      </c>
      <c r="Q12" s="8" t="s">
        <v>14</v>
      </c>
    </row>
    <row r="13" spans="4:29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3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4:29">
      <c r="D14" s="2"/>
      <c r="E14" s="22" t="s">
        <v>17</v>
      </c>
      <c r="F14" s="22" t="s">
        <v>18</v>
      </c>
      <c r="G14" s="2">
        <v>2008</v>
      </c>
      <c r="H14" s="2">
        <v>2009</v>
      </c>
      <c r="I14" s="2">
        <v>2010</v>
      </c>
      <c r="J14" s="2">
        <v>2011</v>
      </c>
      <c r="K14" s="2">
        <v>2012</v>
      </c>
      <c r="L14" s="2">
        <v>2013</v>
      </c>
      <c r="M14" s="2">
        <v>2014</v>
      </c>
      <c r="N14" s="2">
        <v>2015</v>
      </c>
      <c r="O14" s="2">
        <v>2016</v>
      </c>
      <c r="P14" s="14"/>
      <c r="Q14" s="18"/>
      <c r="R14" s="24" t="str">
        <f t="shared" ref="R14:AB14" si="0">E14</f>
        <v>2006*</v>
      </c>
      <c r="S14" s="24" t="str">
        <f t="shared" si="0"/>
        <v>2007**</v>
      </c>
      <c r="T14" s="19">
        <f t="shared" si="0"/>
        <v>2008</v>
      </c>
      <c r="U14" s="19">
        <f t="shared" si="0"/>
        <v>2009</v>
      </c>
      <c r="V14" s="19">
        <f t="shared" si="0"/>
        <v>2010</v>
      </c>
      <c r="W14" s="19">
        <f t="shared" si="0"/>
        <v>2011</v>
      </c>
      <c r="X14" s="19">
        <f t="shared" si="0"/>
        <v>2012</v>
      </c>
      <c r="Y14" s="19">
        <f t="shared" si="0"/>
        <v>2013</v>
      </c>
      <c r="Z14" s="19">
        <f t="shared" si="0"/>
        <v>2014</v>
      </c>
      <c r="AA14" s="19">
        <f t="shared" si="0"/>
        <v>2015</v>
      </c>
      <c r="AB14" s="19">
        <f t="shared" si="0"/>
        <v>2016</v>
      </c>
      <c r="AC14" s="8"/>
    </row>
    <row r="15" spans="4:29">
      <c r="D15" s="3" t="s">
        <v>12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2"/>
      <c r="Q15" s="15" t="s">
        <v>13</v>
      </c>
    </row>
    <row r="16" spans="4:29">
      <c r="D16" s="5" t="s">
        <v>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16" t="str">
        <f>D16</f>
        <v>F30%SPR</v>
      </c>
    </row>
    <row r="17" spans="4:28">
      <c r="D17" s="7" t="s">
        <v>8</v>
      </c>
      <c r="E17" s="9">
        <v>4469000</v>
      </c>
      <c r="F17" s="9">
        <v>4208000</v>
      </c>
      <c r="G17" s="9">
        <v>4288000</v>
      </c>
      <c r="H17" s="9">
        <v>4195000</v>
      </c>
      <c r="I17" s="9">
        <v>4152000</v>
      </c>
      <c r="J17" s="9">
        <v>4142000</v>
      </c>
      <c r="K17" s="9">
        <v>4019000</v>
      </c>
      <c r="L17" s="9">
        <v>3986000</v>
      </c>
      <c r="M17" s="9">
        <v>3989000</v>
      </c>
      <c r="N17" s="9">
        <v>3963000</v>
      </c>
      <c r="O17" s="9">
        <v>3948000</v>
      </c>
      <c r="P17" s="9"/>
      <c r="Q17" s="17" t="str">
        <f t="shared" ref="Q17:Q45" si="1">D17</f>
        <v>Deterministic run</v>
      </c>
      <c r="R17" s="11">
        <f>CONVERT(E17,"kg","lbm")</f>
        <v>9852459.805755578</v>
      </c>
      <c r="S17" s="11">
        <f t="shared" ref="S17:AB17" si="2">CONVERT(F17,"kg","lbm")</f>
        <v>9277053.2250211406</v>
      </c>
      <c r="T17" s="11">
        <f t="shared" si="2"/>
        <v>9453423.0581964478</v>
      </c>
      <c r="U17" s="11">
        <f t="shared" si="2"/>
        <v>9248393.1271301545</v>
      </c>
      <c r="V17" s="11">
        <f t="shared" si="2"/>
        <v>9153594.3417984266</v>
      </c>
      <c r="W17" s="11">
        <f t="shared" si="2"/>
        <v>9131548.1126515139</v>
      </c>
      <c r="X17" s="11">
        <f t="shared" si="2"/>
        <v>8860379.4941444788</v>
      </c>
      <c r="Y17" s="11">
        <f t="shared" si="2"/>
        <v>8787626.9379596636</v>
      </c>
      <c r="Z17" s="11">
        <f t="shared" si="2"/>
        <v>8794240.8067037389</v>
      </c>
      <c r="AA17" s="11">
        <f t="shared" si="2"/>
        <v>8736920.6109217629</v>
      </c>
      <c r="AB17" s="11">
        <f t="shared" si="2"/>
        <v>8703851.2672013938</v>
      </c>
    </row>
    <row r="18" spans="4:28">
      <c r="D18" s="7" t="s">
        <v>9</v>
      </c>
      <c r="E18" s="9">
        <v>4469000</v>
      </c>
      <c r="F18" s="9">
        <v>3821000</v>
      </c>
      <c r="G18" s="9">
        <v>3269000</v>
      </c>
      <c r="H18" s="9">
        <v>3321000</v>
      </c>
      <c r="I18" s="9">
        <v>3395000</v>
      </c>
      <c r="J18" s="9">
        <v>3500000</v>
      </c>
      <c r="K18" s="9">
        <v>3488000</v>
      </c>
      <c r="L18" s="9">
        <v>3491000</v>
      </c>
      <c r="M18" s="9">
        <v>3511000</v>
      </c>
      <c r="N18" s="9">
        <v>3477000</v>
      </c>
      <c r="O18" s="9">
        <v>3453000</v>
      </c>
      <c r="P18" s="9"/>
      <c r="Q18" s="17" t="str">
        <f t="shared" si="1"/>
        <v>low CL</v>
      </c>
      <c r="R18" s="11">
        <f t="shared" ref="R18:R20" si="3">CONVERT(E18,"kg","lbm")</f>
        <v>9852459.805755578</v>
      </c>
      <c r="S18" s="11">
        <f t="shared" ref="S18:S20" si="4">CONVERT(F18,"kg","lbm")</f>
        <v>8423864.1570355948</v>
      </c>
      <c r="T18" s="11">
        <f t="shared" ref="T18:T20" si="5">CONVERT(G18,"kg","lbm")</f>
        <v>7206912.3081259765</v>
      </c>
      <c r="U18" s="11">
        <f t="shared" ref="U18:U20" si="6">CONVERT(H18,"kg","lbm")</f>
        <v>7321552.6996899256</v>
      </c>
      <c r="V18" s="11">
        <f t="shared" ref="V18:V20" si="7">CONVERT(I18,"kg","lbm")</f>
        <v>7484694.795377085</v>
      </c>
      <c r="W18" s="11">
        <f t="shared" ref="W18:W20" si="8">CONVERT(J18,"kg","lbm")</f>
        <v>7716180.2014196757</v>
      </c>
      <c r="X18" s="11">
        <f t="shared" ref="X18:X20" si="9">CONVERT(K18,"kg","lbm")</f>
        <v>7689724.7264433801</v>
      </c>
      <c r="Y18" s="11">
        <f t="shared" ref="Y18:Y20" si="10">CONVERT(L18,"kg","lbm")</f>
        <v>7696338.5951874536</v>
      </c>
      <c r="Z18" s="11">
        <f t="shared" ref="Z18:Z20" si="11">CONVERT(M18,"kg","lbm")</f>
        <v>7740431.0534812808</v>
      </c>
      <c r="AA18" s="11">
        <f t="shared" ref="AA18:AA20" si="12">CONVERT(N18,"kg","lbm")</f>
        <v>7665473.874381775</v>
      </c>
      <c r="AB18" s="11">
        <f t="shared" ref="AB18:AB20" si="13">CONVERT(O18,"kg","lbm")</f>
        <v>7612562.9244291829</v>
      </c>
    </row>
    <row r="19" spans="4:28">
      <c r="D19" s="7" t="s">
        <v>11</v>
      </c>
      <c r="E19" s="9">
        <v>4469000</v>
      </c>
      <c r="F19" s="9">
        <v>4414500</v>
      </c>
      <c r="G19" s="9">
        <v>4425000</v>
      </c>
      <c r="H19" s="9">
        <v>4427500</v>
      </c>
      <c r="I19" s="9">
        <v>4452500</v>
      </c>
      <c r="J19" s="9">
        <v>4448000</v>
      </c>
      <c r="K19" s="9">
        <v>4321000</v>
      </c>
      <c r="L19" s="9">
        <v>4211500</v>
      </c>
      <c r="M19" s="9">
        <v>4187000</v>
      </c>
      <c r="N19" s="9">
        <v>4159500</v>
      </c>
      <c r="O19" s="9">
        <v>4156500</v>
      </c>
      <c r="P19" s="9"/>
      <c r="Q19" s="17" t="str">
        <f t="shared" si="1"/>
        <v>Median</v>
      </c>
      <c r="R19" s="11">
        <f t="shared" si="3"/>
        <v>9852459.805755578</v>
      </c>
      <c r="S19" s="11">
        <f t="shared" si="4"/>
        <v>9732307.8569049034</v>
      </c>
      <c r="T19" s="11">
        <f t="shared" si="5"/>
        <v>9755456.3975091614</v>
      </c>
      <c r="U19" s="11">
        <f t="shared" si="6"/>
        <v>9760967.9547958896</v>
      </c>
      <c r="V19" s="11">
        <f t="shared" si="7"/>
        <v>9816083.5276631732</v>
      </c>
      <c r="W19" s="11">
        <f t="shared" si="8"/>
        <v>9806162.7245470621</v>
      </c>
      <c r="X19" s="11">
        <f t="shared" si="9"/>
        <v>9526175.6143812612</v>
      </c>
      <c r="Y19" s="11">
        <f t="shared" si="10"/>
        <v>9284769.4052225612</v>
      </c>
      <c r="Z19" s="11">
        <f t="shared" si="11"/>
        <v>9230756.1438126229</v>
      </c>
      <c r="AA19" s="11">
        <f t="shared" si="12"/>
        <v>9170129.0136586111</v>
      </c>
      <c r="AB19" s="11">
        <f t="shared" si="13"/>
        <v>9163515.1449145377</v>
      </c>
    </row>
    <row r="20" spans="4:28">
      <c r="D20" s="7" t="s">
        <v>10</v>
      </c>
      <c r="E20" s="9">
        <v>4469000</v>
      </c>
      <c r="F20" s="9">
        <v>5196000</v>
      </c>
      <c r="G20" s="9">
        <v>5926000</v>
      </c>
      <c r="H20" s="9">
        <v>5829000</v>
      </c>
      <c r="I20" s="9">
        <v>5762000</v>
      </c>
      <c r="J20" s="9">
        <v>5611000</v>
      </c>
      <c r="K20" s="9">
        <v>5347000</v>
      </c>
      <c r="L20" s="9">
        <v>5188000</v>
      </c>
      <c r="M20" s="9">
        <v>5171000</v>
      </c>
      <c r="N20" s="9">
        <v>5145000</v>
      </c>
      <c r="O20" s="9">
        <v>5098000</v>
      </c>
      <c r="P20" s="9"/>
      <c r="Q20" s="17" t="str">
        <f t="shared" si="1"/>
        <v>upp CL</v>
      </c>
      <c r="R20" s="11">
        <f t="shared" si="3"/>
        <v>9852459.805755578</v>
      </c>
      <c r="S20" s="11">
        <f t="shared" si="4"/>
        <v>11455220.664736181</v>
      </c>
      <c r="T20" s="11">
        <f t="shared" si="5"/>
        <v>13064595.392460857</v>
      </c>
      <c r="U20" s="11">
        <f t="shared" si="6"/>
        <v>12850746.969735796</v>
      </c>
      <c r="V20" s="11">
        <f t="shared" si="7"/>
        <v>12703037.234451476</v>
      </c>
      <c r="W20" s="11">
        <f t="shared" si="8"/>
        <v>12370139.174333084</v>
      </c>
      <c r="X20" s="11">
        <f t="shared" si="9"/>
        <v>11788118.724854574</v>
      </c>
      <c r="Y20" s="11">
        <f t="shared" si="10"/>
        <v>11437583.68141865</v>
      </c>
      <c r="Z20" s="11">
        <f t="shared" si="11"/>
        <v>11400105.091868896</v>
      </c>
      <c r="AA20" s="11">
        <f t="shared" si="12"/>
        <v>11342784.896086922</v>
      </c>
      <c r="AB20" s="11">
        <f t="shared" si="13"/>
        <v>11239167.61909643</v>
      </c>
    </row>
    <row r="21" spans="4:28">
      <c r="D21" s="5" t="s">
        <v>3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6" t="str">
        <f t="shared" si="1"/>
        <v>F40%SPR</v>
      </c>
    </row>
    <row r="22" spans="4:28">
      <c r="D22" s="7" t="s">
        <v>8</v>
      </c>
      <c r="E22" s="9">
        <v>4469000</v>
      </c>
      <c r="F22" s="9">
        <v>4208000</v>
      </c>
      <c r="G22" s="9">
        <v>3025000</v>
      </c>
      <c r="H22" s="9">
        <v>3155000</v>
      </c>
      <c r="I22" s="9">
        <v>3284000</v>
      </c>
      <c r="J22" s="9">
        <v>3412000</v>
      </c>
      <c r="K22" s="9">
        <v>3391000</v>
      </c>
      <c r="L22" s="9">
        <v>3424000</v>
      </c>
      <c r="M22" s="9">
        <v>3477000</v>
      </c>
      <c r="N22" s="9">
        <v>3480000</v>
      </c>
      <c r="O22" s="9">
        <v>3486000</v>
      </c>
      <c r="P22" s="9"/>
      <c r="Q22" s="17" t="str">
        <f t="shared" si="1"/>
        <v>Deterministic run</v>
      </c>
      <c r="R22" s="11">
        <f t="shared" ref="R22:R25" si="14">CONVERT(E22,"kg","lbm")</f>
        <v>9852459.805755578</v>
      </c>
      <c r="S22" s="11">
        <f t="shared" ref="S22:S25" si="15">CONVERT(F22,"kg","lbm")</f>
        <v>9277053.2250211406</v>
      </c>
      <c r="T22" s="11">
        <f t="shared" ref="T22:T25" si="16">CONVERT(G22,"kg","lbm")</f>
        <v>6668984.3169412911</v>
      </c>
      <c r="U22" s="11">
        <f t="shared" ref="U22:U25" si="17">CONVERT(H22,"kg","lbm")</f>
        <v>6955585.2958511645</v>
      </c>
      <c r="V22" s="11">
        <f t="shared" ref="V22:V25" si="18">CONVERT(I22,"kg","lbm")</f>
        <v>7239981.6518463464</v>
      </c>
      <c r="W22" s="11">
        <f t="shared" ref="W22:W25" si="19">CONVERT(J22,"kg","lbm")</f>
        <v>7522173.3849268379</v>
      </c>
      <c r="X22" s="11">
        <f t="shared" ref="X22:X25" si="20">CONVERT(K22,"kg","lbm")</f>
        <v>7475876.3037183201</v>
      </c>
      <c r="Y22" s="11">
        <f t="shared" ref="Y22:Y25" si="21">CONVERT(L22,"kg","lbm")</f>
        <v>7548628.8599031335</v>
      </c>
      <c r="Z22" s="11">
        <f t="shared" ref="Z22:Z25" si="22">CONVERT(M22,"kg","lbm")</f>
        <v>7665473.874381775</v>
      </c>
      <c r="AA22" s="11">
        <f t="shared" ref="AA22:AA25" si="23">CONVERT(N22,"kg","lbm")</f>
        <v>7672087.7431258494</v>
      </c>
      <c r="AB22" s="11">
        <f t="shared" ref="AB22:AB25" si="24">CONVERT(O22,"kg","lbm")</f>
        <v>7685315.4806139963</v>
      </c>
    </row>
    <row r="23" spans="4:28">
      <c r="D23" s="7" t="s">
        <v>9</v>
      </c>
      <c r="E23" s="9">
        <v>4469000</v>
      </c>
      <c r="F23" s="9">
        <v>3821000</v>
      </c>
      <c r="G23" s="9">
        <v>2302000</v>
      </c>
      <c r="H23" s="9">
        <v>2494000</v>
      </c>
      <c r="I23" s="9">
        <v>2682000</v>
      </c>
      <c r="J23" s="9">
        <v>2892000</v>
      </c>
      <c r="K23" s="9">
        <v>2947000</v>
      </c>
      <c r="L23" s="9">
        <v>2994000</v>
      </c>
      <c r="M23" s="9">
        <v>3064000</v>
      </c>
      <c r="N23" s="9">
        <v>3074000</v>
      </c>
      <c r="O23" s="9">
        <v>3069000</v>
      </c>
      <c r="P23" s="9"/>
      <c r="Q23" s="17" t="str">
        <f t="shared" si="1"/>
        <v>low CL</v>
      </c>
      <c r="R23" s="11">
        <f t="shared" si="14"/>
        <v>9852459.805755578</v>
      </c>
      <c r="S23" s="11">
        <f t="shared" si="15"/>
        <v>8423864.1570355948</v>
      </c>
      <c r="T23" s="11">
        <f t="shared" si="16"/>
        <v>5075041.9496194543</v>
      </c>
      <c r="U23" s="11">
        <f t="shared" si="17"/>
        <v>5498329.5492401915</v>
      </c>
      <c r="V23" s="11">
        <f t="shared" si="18"/>
        <v>5912798.6572021628</v>
      </c>
      <c r="W23" s="11">
        <f t="shared" si="19"/>
        <v>6375769.4692873433</v>
      </c>
      <c r="X23" s="11">
        <f t="shared" si="20"/>
        <v>6497023.7295953659</v>
      </c>
      <c r="Y23" s="11">
        <f t="shared" si="21"/>
        <v>6600641.0065858597</v>
      </c>
      <c r="Z23" s="11">
        <f t="shared" si="22"/>
        <v>6754964.6106142523</v>
      </c>
      <c r="AA23" s="11">
        <f t="shared" si="23"/>
        <v>6777010.8397611668</v>
      </c>
      <c r="AB23" s="11">
        <f t="shared" si="24"/>
        <v>6765987.7251877105</v>
      </c>
    </row>
    <row r="24" spans="4:28">
      <c r="D24" s="7" t="s">
        <v>11</v>
      </c>
      <c r="E24" s="9">
        <v>4469000</v>
      </c>
      <c r="F24" s="9">
        <v>4414500</v>
      </c>
      <c r="G24" s="9">
        <v>3127500</v>
      </c>
      <c r="H24" s="9">
        <v>3324000</v>
      </c>
      <c r="I24" s="9">
        <v>3525500</v>
      </c>
      <c r="J24" s="9">
        <v>3685500</v>
      </c>
      <c r="K24" s="9">
        <v>3671000</v>
      </c>
      <c r="L24" s="9">
        <v>3655500</v>
      </c>
      <c r="M24" s="9">
        <v>3661000</v>
      </c>
      <c r="N24" s="9">
        <v>3649000</v>
      </c>
      <c r="O24" s="9">
        <v>3665000</v>
      </c>
      <c r="P24" s="9"/>
      <c r="Q24" s="17" t="str">
        <f t="shared" si="1"/>
        <v>Median</v>
      </c>
      <c r="R24" s="11">
        <f t="shared" si="14"/>
        <v>9852459.805755578</v>
      </c>
      <c r="S24" s="11">
        <f t="shared" si="15"/>
        <v>9732307.8569049034</v>
      </c>
      <c r="T24" s="11">
        <f t="shared" si="16"/>
        <v>6894958.1656971537</v>
      </c>
      <c r="U24" s="11">
        <f t="shared" si="17"/>
        <v>7328166.568434</v>
      </c>
      <c r="V24" s="11">
        <f t="shared" si="18"/>
        <v>7772398.0857443046</v>
      </c>
      <c r="W24" s="11">
        <f t="shared" si="19"/>
        <v>8125137.7520949179</v>
      </c>
      <c r="X24" s="11">
        <f t="shared" si="20"/>
        <v>8093170.7198318942</v>
      </c>
      <c r="Y24" s="11">
        <f t="shared" si="21"/>
        <v>8058999.0646541789</v>
      </c>
      <c r="Z24" s="11">
        <f t="shared" si="22"/>
        <v>8071124.4906849805</v>
      </c>
      <c r="AA24" s="11">
        <f t="shared" si="23"/>
        <v>8044669.015708684</v>
      </c>
      <c r="AB24" s="11">
        <f t="shared" si="24"/>
        <v>8079942.9823437463</v>
      </c>
    </row>
    <row r="25" spans="4:28">
      <c r="D25" s="7" t="s">
        <v>10</v>
      </c>
      <c r="E25" s="9">
        <v>4469000</v>
      </c>
      <c r="F25" s="9">
        <v>5196000</v>
      </c>
      <c r="G25" s="9">
        <v>4205000</v>
      </c>
      <c r="H25" s="9">
        <v>4403000</v>
      </c>
      <c r="I25" s="9">
        <v>4572000</v>
      </c>
      <c r="J25" s="9">
        <v>4674000</v>
      </c>
      <c r="K25" s="9">
        <v>4536000</v>
      </c>
      <c r="L25" s="9">
        <v>4493000</v>
      </c>
      <c r="M25" s="9">
        <v>4489000</v>
      </c>
      <c r="N25" s="9">
        <v>4502000</v>
      </c>
      <c r="O25" s="9">
        <v>4451000</v>
      </c>
      <c r="P25" s="9"/>
      <c r="Q25" s="17" t="str">
        <f t="shared" si="1"/>
        <v>upp CL</v>
      </c>
      <c r="R25" s="11">
        <f t="shared" si="14"/>
        <v>9852459.805755578</v>
      </c>
      <c r="S25" s="11">
        <f t="shared" si="15"/>
        <v>11455220.664736181</v>
      </c>
      <c r="T25" s="11">
        <f t="shared" si="16"/>
        <v>9270439.3562770672</v>
      </c>
      <c r="U25" s="11">
        <f t="shared" si="17"/>
        <v>9706954.6933859512</v>
      </c>
      <c r="V25" s="11">
        <f t="shared" si="18"/>
        <v>10079535.965968788</v>
      </c>
      <c r="W25" s="11">
        <f t="shared" si="19"/>
        <v>10304407.503267303</v>
      </c>
      <c r="X25" s="11">
        <f t="shared" si="20"/>
        <v>10000169.541039899</v>
      </c>
      <c r="Y25" s="11">
        <f t="shared" si="21"/>
        <v>9905370.7557081711</v>
      </c>
      <c r="Z25" s="11">
        <f t="shared" si="22"/>
        <v>9896552.2640494071</v>
      </c>
      <c r="AA25" s="11">
        <f t="shared" si="23"/>
        <v>9925212.3619403932</v>
      </c>
      <c r="AB25" s="11">
        <f t="shared" si="24"/>
        <v>9812776.5932911374</v>
      </c>
    </row>
    <row r="26" spans="4:28">
      <c r="D26" s="5" t="s">
        <v>4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6" t="str">
        <f t="shared" si="1"/>
        <v>Fcurrent</v>
      </c>
    </row>
    <row r="27" spans="4:28">
      <c r="D27" s="7" t="s">
        <v>8</v>
      </c>
      <c r="E27" s="9">
        <v>4469000</v>
      </c>
      <c r="F27" s="9">
        <v>4208000</v>
      </c>
      <c r="G27" s="9">
        <v>4311000</v>
      </c>
      <c r="H27" s="9">
        <v>4213000</v>
      </c>
      <c r="I27" s="9">
        <v>4166000</v>
      </c>
      <c r="J27" s="9">
        <v>4153000</v>
      </c>
      <c r="K27" s="9">
        <v>4028000</v>
      </c>
      <c r="L27" s="9">
        <v>3994000</v>
      </c>
      <c r="M27" s="9">
        <v>3996000</v>
      </c>
      <c r="N27" s="9">
        <v>3969000</v>
      </c>
      <c r="O27" s="9">
        <v>3954000</v>
      </c>
      <c r="P27" s="9"/>
      <c r="Q27" s="17" t="str">
        <f t="shared" si="1"/>
        <v>Deterministic run</v>
      </c>
      <c r="R27" s="11">
        <f t="shared" ref="R27:R30" si="25">CONVERT(E27,"kg","lbm")</f>
        <v>9852459.805755578</v>
      </c>
      <c r="S27" s="11">
        <f t="shared" ref="S27:S30" si="26">CONVERT(F27,"kg","lbm")</f>
        <v>9277053.2250211406</v>
      </c>
      <c r="T27" s="11">
        <f t="shared" ref="T27:T30" si="27">CONVERT(G27,"kg","lbm")</f>
        <v>9504129.3852343485</v>
      </c>
      <c r="U27" s="11">
        <f t="shared" ref="U27:U30" si="28">CONVERT(H27,"kg","lbm")</f>
        <v>9288076.3395945989</v>
      </c>
      <c r="V27" s="11">
        <f t="shared" ref="V27:V30" si="29">CONVERT(I27,"kg","lbm")</f>
        <v>9184459.0626041051</v>
      </c>
      <c r="W27" s="11">
        <f t="shared" ref="W27:W30" si="30">CONVERT(J27,"kg","lbm")</f>
        <v>9155798.964713119</v>
      </c>
      <c r="X27" s="11">
        <f t="shared" ref="X27:X30" si="31">CONVERT(K27,"kg","lbm")</f>
        <v>8880221.100376701</v>
      </c>
      <c r="Y27" s="11">
        <f t="shared" ref="Y27:Y30" si="32">CONVERT(L27,"kg","lbm")</f>
        <v>8805263.9212771952</v>
      </c>
      <c r="Z27" s="11">
        <f t="shared" ref="Z27:Z30" si="33">CONVERT(M27,"kg","lbm")</f>
        <v>8809673.1671065781</v>
      </c>
      <c r="AA27" s="11">
        <f t="shared" ref="AA27:AA30" si="34">CONVERT(N27,"kg","lbm")</f>
        <v>8750148.3484099116</v>
      </c>
      <c r="AB27" s="11">
        <f t="shared" ref="AB27:AB30" si="35">CONVERT(O27,"kg","lbm")</f>
        <v>8717079.0046895407</v>
      </c>
    </row>
    <row r="28" spans="4:28">
      <c r="D28" s="7" t="s">
        <v>9</v>
      </c>
      <c r="E28" s="9">
        <v>4469000</v>
      </c>
      <c r="F28" s="9">
        <v>3821000</v>
      </c>
      <c r="G28" s="9">
        <v>3808000</v>
      </c>
      <c r="H28" s="9">
        <v>3689000</v>
      </c>
      <c r="I28" s="9">
        <v>3601000</v>
      </c>
      <c r="J28" s="9">
        <v>3640000</v>
      </c>
      <c r="K28" s="9">
        <v>3574000</v>
      </c>
      <c r="L28" s="9">
        <v>3549000</v>
      </c>
      <c r="M28" s="9">
        <v>3537000</v>
      </c>
      <c r="N28" s="9">
        <v>3481000</v>
      </c>
      <c r="O28" s="9">
        <v>3489000</v>
      </c>
      <c r="P28" s="9"/>
      <c r="Q28" s="17" t="str">
        <f t="shared" si="1"/>
        <v>low CL</v>
      </c>
      <c r="R28" s="11">
        <f t="shared" si="25"/>
        <v>9852459.805755578</v>
      </c>
      <c r="S28" s="11">
        <f t="shared" si="26"/>
        <v>8423864.1570355948</v>
      </c>
      <c r="T28" s="11">
        <f t="shared" si="27"/>
        <v>8395204.0591446068</v>
      </c>
      <c r="U28" s="11">
        <f t="shared" si="28"/>
        <v>8132853.9322963376</v>
      </c>
      <c r="V28" s="11">
        <f t="shared" si="29"/>
        <v>7938847.1158035006</v>
      </c>
      <c r="W28" s="11">
        <f t="shared" si="30"/>
        <v>8024827.4094764618</v>
      </c>
      <c r="X28" s="11">
        <f t="shared" si="31"/>
        <v>7879322.2971068351</v>
      </c>
      <c r="Y28" s="11">
        <f t="shared" si="32"/>
        <v>7824206.7242395505</v>
      </c>
      <c r="Z28" s="11">
        <f t="shared" si="33"/>
        <v>7797751.2492632549</v>
      </c>
      <c r="AA28" s="11">
        <f t="shared" si="34"/>
        <v>7674292.3660405399</v>
      </c>
      <c r="AB28" s="11">
        <f t="shared" si="35"/>
        <v>7691929.3493580706</v>
      </c>
    </row>
    <row r="29" spans="4:28">
      <c r="D29" s="7" t="s">
        <v>11</v>
      </c>
      <c r="E29" s="9">
        <v>4469000</v>
      </c>
      <c r="F29" s="9">
        <v>4414500</v>
      </c>
      <c r="G29" s="9">
        <v>4656500</v>
      </c>
      <c r="H29" s="9">
        <v>4567500</v>
      </c>
      <c r="I29" s="9">
        <v>4539000</v>
      </c>
      <c r="J29" s="9">
        <v>4526500</v>
      </c>
      <c r="K29" s="9">
        <v>4382000</v>
      </c>
      <c r="L29" s="9">
        <v>4254500</v>
      </c>
      <c r="M29" s="9">
        <v>4236500</v>
      </c>
      <c r="N29" s="9">
        <v>4210500</v>
      </c>
      <c r="O29" s="9">
        <v>4185000</v>
      </c>
      <c r="P29" s="9"/>
      <c r="Q29" s="17" t="str">
        <f t="shared" si="1"/>
        <v>Median</v>
      </c>
      <c r="R29" s="11">
        <f t="shared" si="25"/>
        <v>9852459.805755578</v>
      </c>
      <c r="S29" s="11">
        <f t="shared" si="26"/>
        <v>9732307.8569049034</v>
      </c>
      <c r="T29" s="11">
        <f t="shared" si="27"/>
        <v>10265826.602260204</v>
      </c>
      <c r="U29" s="11">
        <f t="shared" si="28"/>
        <v>10069615.162852675</v>
      </c>
      <c r="V29" s="11">
        <f t="shared" si="29"/>
        <v>10006783.409783972</v>
      </c>
      <c r="W29" s="11">
        <f t="shared" si="30"/>
        <v>9979225.6233503316</v>
      </c>
      <c r="X29" s="11">
        <f t="shared" si="31"/>
        <v>9660657.6121774334</v>
      </c>
      <c r="Y29" s="11">
        <f t="shared" si="32"/>
        <v>9379568.1905542891</v>
      </c>
      <c r="Z29" s="11">
        <f t="shared" si="33"/>
        <v>9339884.9780898448</v>
      </c>
      <c r="AA29" s="11">
        <f t="shared" si="34"/>
        <v>9282564.7823078688</v>
      </c>
      <c r="AB29" s="11">
        <f t="shared" si="35"/>
        <v>9226346.8979832418</v>
      </c>
    </row>
    <row r="30" spans="4:28">
      <c r="D30" s="7" t="s">
        <v>10</v>
      </c>
      <c r="E30" s="9">
        <v>4469000</v>
      </c>
      <c r="F30" s="9">
        <v>5196000</v>
      </c>
      <c r="G30" s="9">
        <v>5699000</v>
      </c>
      <c r="H30" s="9">
        <v>5767000</v>
      </c>
      <c r="I30" s="9">
        <v>5762000</v>
      </c>
      <c r="J30" s="9">
        <v>5696000</v>
      </c>
      <c r="K30" s="9">
        <v>5381000</v>
      </c>
      <c r="L30" s="9">
        <v>5265000</v>
      </c>
      <c r="M30" s="9">
        <v>5264000</v>
      </c>
      <c r="N30" s="9">
        <v>5184000</v>
      </c>
      <c r="O30" s="9">
        <v>5140000</v>
      </c>
      <c r="P30" s="9"/>
      <c r="Q30" s="17" t="str">
        <f t="shared" si="1"/>
        <v>upp CL</v>
      </c>
      <c r="R30" s="11">
        <f t="shared" si="25"/>
        <v>9852459.805755578</v>
      </c>
      <c r="S30" s="11">
        <f t="shared" si="26"/>
        <v>11455220.664736181</v>
      </c>
      <c r="T30" s="11">
        <f t="shared" si="27"/>
        <v>12564145.990825923</v>
      </c>
      <c r="U30" s="11">
        <f t="shared" si="28"/>
        <v>12714060.349024933</v>
      </c>
      <c r="V30" s="11">
        <f t="shared" si="29"/>
        <v>12703037.234451476</v>
      </c>
      <c r="W30" s="11">
        <f t="shared" si="30"/>
        <v>12557532.12208185</v>
      </c>
      <c r="X30" s="11">
        <f t="shared" si="31"/>
        <v>11863075.903954079</v>
      </c>
      <c r="Y30" s="11">
        <f t="shared" si="32"/>
        <v>11607339.645849884</v>
      </c>
      <c r="Z30" s="11">
        <f t="shared" si="33"/>
        <v>11605135.022935193</v>
      </c>
      <c r="AA30" s="11">
        <f t="shared" si="34"/>
        <v>11428765.189759886</v>
      </c>
      <c r="AB30" s="11">
        <f t="shared" si="35"/>
        <v>11331761.781513466</v>
      </c>
    </row>
    <row r="31" spans="4:28">
      <c r="D31" s="5" t="s">
        <v>5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6" t="str">
        <f t="shared" si="1"/>
        <v>F 85%SPR30</v>
      </c>
    </row>
    <row r="32" spans="4:28">
      <c r="D32" s="7" t="s">
        <v>8</v>
      </c>
      <c r="E32" s="9">
        <v>4469000</v>
      </c>
      <c r="F32" s="9">
        <v>4208000</v>
      </c>
      <c r="G32" s="9">
        <v>3706000</v>
      </c>
      <c r="H32" s="9">
        <v>3736000</v>
      </c>
      <c r="I32" s="9">
        <v>3785000</v>
      </c>
      <c r="J32" s="9">
        <v>3845000</v>
      </c>
      <c r="K32" s="9">
        <v>3771000</v>
      </c>
      <c r="L32" s="9">
        <v>3769000</v>
      </c>
      <c r="M32" s="9">
        <v>3796000</v>
      </c>
      <c r="N32" s="9">
        <v>3782000</v>
      </c>
      <c r="O32" s="9">
        <v>3777000</v>
      </c>
      <c r="P32" s="9"/>
      <c r="Q32" s="17" t="str">
        <f t="shared" si="1"/>
        <v>Deterministic run</v>
      </c>
      <c r="R32" s="11">
        <f t="shared" ref="R32:R35" si="36">CONVERT(E32,"kg","lbm")</f>
        <v>9852459.805755578</v>
      </c>
      <c r="S32" s="11">
        <f t="shared" ref="S32:S35" si="37">CONVERT(F32,"kg","lbm")</f>
        <v>9277053.2250211406</v>
      </c>
      <c r="T32" s="11">
        <f t="shared" ref="T32:T35" si="38">CONVERT(G32,"kg","lbm")</f>
        <v>8170332.5218460904</v>
      </c>
      <c r="U32" s="11">
        <f t="shared" ref="U32:U35" si="39">CONVERT(H32,"kg","lbm")</f>
        <v>8236471.2092868313</v>
      </c>
      <c r="V32" s="11">
        <f t="shared" ref="V32:V35" si="40">CONVERT(I32,"kg","lbm")</f>
        <v>8344497.7321067061</v>
      </c>
      <c r="W32" s="11">
        <f t="shared" ref="W32:W35" si="41">CONVERT(J32,"kg","lbm")</f>
        <v>8476775.106988186</v>
      </c>
      <c r="X32" s="11">
        <f t="shared" ref="X32:X35" si="42">CONVERT(K32,"kg","lbm")</f>
        <v>8313633.0113010276</v>
      </c>
      <c r="Y32" s="11">
        <f t="shared" ref="Y32:Y35" si="43">CONVERT(L32,"kg","lbm")</f>
        <v>8309223.7654716447</v>
      </c>
      <c r="Z32" s="11">
        <f t="shared" ref="Z32:Z35" si="44">CONVERT(M32,"kg","lbm")</f>
        <v>8368748.5841683112</v>
      </c>
      <c r="AA32" s="11">
        <f t="shared" ref="AA32:AA35" si="45">CONVERT(N32,"kg","lbm")</f>
        <v>8337883.8633626327</v>
      </c>
      <c r="AB32" s="11">
        <f t="shared" ref="AB32:AB35" si="46">CONVERT(O32,"kg","lbm")</f>
        <v>8326860.7487891754</v>
      </c>
    </row>
    <row r="33" spans="4:28">
      <c r="D33" s="7" t="s">
        <v>9</v>
      </c>
      <c r="E33" s="9">
        <v>4469000</v>
      </c>
      <c r="F33" s="9">
        <v>3821000</v>
      </c>
      <c r="G33" s="9">
        <v>2655000</v>
      </c>
      <c r="H33" s="9">
        <v>2840000</v>
      </c>
      <c r="I33" s="9">
        <v>2960000</v>
      </c>
      <c r="J33" s="9">
        <v>3117000</v>
      </c>
      <c r="K33" s="9">
        <v>3169000</v>
      </c>
      <c r="L33" s="9">
        <v>3210000</v>
      </c>
      <c r="M33" s="9">
        <v>3242000</v>
      </c>
      <c r="N33" s="9">
        <v>3225000</v>
      </c>
      <c r="O33" s="9">
        <v>3213000</v>
      </c>
      <c r="P33" s="9"/>
      <c r="Q33" s="17" t="str">
        <f t="shared" si="1"/>
        <v>low CL</v>
      </c>
      <c r="R33" s="11">
        <f t="shared" si="36"/>
        <v>9852459.805755578</v>
      </c>
      <c r="S33" s="11">
        <f t="shared" si="37"/>
        <v>8423864.1570355948</v>
      </c>
      <c r="T33" s="11">
        <f t="shared" si="38"/>
        <v>5853273.8385054972</v>
      </c>
      <c r="U33" s="11">
        <f t="shared" si="39"/>
        <v>6261129.0777233941</v>
      </c>
      <c r="V33" s="11">
        <f t="shared" si="40"/>
        <v>6525683.8274863539</v>
      </c>
      <c r="W33" s="11">
        <f t="shared" si="41"/>
        <v>6871809.6250928938</v>
      </c>
      <c r="X33" s="11">
        <f t="shared" si="42"/>
        <v>6986450.0166568439</v>
      </c>
      <c r="Y33" s="11">
        <f t="shared" si="43"/>
        <v>7076839.556159188</v>
      </c>
      <c r="Z33" s="11">
        <f t="shared" si="44"/>
        <v>7147387.4894293109</v>
      </c>
      <c r="AA33" s="11">
        <f t="shared" si="45"/>
        <v>7109908.899879558</v>
      </c>
      <c r="AB33" s="11">
        <f t="shared" si="46"/>
        <v>7083453.4249032615</v>
      </c>
    </row>
    <row r="34" spans="4:28">
      <c r="D34" s="7" t="s">
        <v>11</v>
      </c>
      <c r="E34" s="9">
        <v>4469000</v>
      </c>
      <c r="F34" s="9">
        <v>4414500</v>
      </c>
      <c r="G34" s="9">
        <v>3582500</v>
      </c>
      <c r="H34" s="9">
        <v>3747500</v>
      </c>
      <c r="I34" s="9">
        <v>3888000</v>
      </c>
      <c r="J34" s="9">
        <v>4000500</v>
      </c>
      <c r="K34" s="9">
        <v>3957500</v>
      </c>
      <c r="L34" s="9">
        <v>3892500</v>
      </c>
      <c r="M34" s="9">
        <v>3887000</v>
      </c>
      <c r="N34" s="9">
        <v>3878500</v>
      </c>
      <c r="O34" s="9">
        <v>3885000</v>
      </c>
      <c r="P34" s="9"/>
      <c r="Q34" s="17" t="str">
        <f t="shared" si="1"/>
        <v>Median</v>
      </c>
      <c r="R34" s="11">
        <f t="shared" si="36"/>
        <v>9852459.805755578</v>
      </c>
      <c r="S34" s="11">
        <f t="shared" si="37"/>
        <v>9732307.8569049034</v>
      </c>
      <c r="T34" s="11">
        <f t="shared" si="38"/>
        <v>7898061.5918817101</v>
      </c>
      <c r="U34" s="11">
        <f t="shared" si="39"/>
        <v>8261824.3728057807</v>
      </c>
      <c r="V34" s="11">
        <f t="shared" si="40"/>
        <v>8571573.892319914</v>
      </c>
      <c r="W34" s="11">
        <f t="shared" si="41"/>
        <v>8819593.9702226892</v>
      </c>
      <c r="X34" s="11">
        <f t="shared" si="42"/>
        <v>8724795.1848909613</v>
      </c>
      <c r="Y34" s="11">
        <f t="shared" si="43"/>
        <v>8581494.695436025</v>
      </c>
      <c r="Z34" s="11">
        <f t="shared" si="44"/>
        <v>8569369.2694052216</v>
      </c>
      <c r="AA34" s="11">
        <f t="shared" si="45"/>
        <v>8550629.9746303465</v>
      </c>
      <c r="AB34" s="11">
        <f t="shared" si="46"/>
        <v>8564960.0235758405</v>
      </c>
    </row>
    <row r="35" spans="4:28">
      <c r="D35" s="7" t="s">
        <v>10</v>
      </c>
      <c r="E35" s="9">
        <v>4469000</v>
      </c>
      <c r="F35" s="9">
        <v>5196000</v>
      </c>
      <c r="G35" s="9">
        <v>4841000</v>
      </c>
      <c r="H35" s="9">
        <v>4972000</v>
      </c>
      <c r="I35" s="9">
        <v>4991000</v>
      </c>
      <c r="J35" s="9">
        <v>5042000</v>
      </c>
      <c r="K35" s="9">
        <v>4861000</v>
      </c>
      <c r="L35" s="9">
        <v>4792000</v>
      </c>
      <c r="M35" s="9">
        <v>4776000</v>
      </c>
      <c r="N35" s="9">
        <v>4776000</v>
      </c>
      <c r="O35" s="9">
        <v>4711000</v>
      </c>
      <c r="P35" s="9"/>
      <c r="Q35" s="17" t="str">
        <f t="shared" si="1"/>
        <v>upp CL</v>
      </c>
      <c r="R35" s="11">
        <f t="shared" si="36"/>
        <v>9852459.805755578</v>
      </c>
      <c r="S35" s="11">
        <f t="shared" si="37"/>
        <v>11455220.664736181</v>
      </c>
      <c r="T35" s="11">
        <f t="shared" si="38"/>
        <v>10672579.530020757</v>
      </c>
      <c r="U35" s="11">
        <f t="shared" si="39"/>
        <v>10961385.131845322</v>
      </c>
      <c r="V35" s="11">
        <f t="shared" si="40"/>
        <v>11003272.967224456</v>
      </c>
      <c r="W35" s="11">
        <f t="shared" si="41"/>
        <v>11115708.735873716</v>
      </c>
      <c r="X35" s="11">
        <f t="shared" si="42"/>
        <v>10716671.988314584</v>
      </c>
      <c r="Y35" s="11">
        <f t="shared" si="43"/>
        <v>10564553.00720088</v>
      </c>
      <c r="Z35" s="11">
        <f t="shared" si="44"/>
        <v>10529279.04056582</v>
      </c>
      <c r="AA35" s="11">
        <f t="shared" si="45"/>
        <v>10529279.04056582</v>
      </c>
      <c r="AB35" s="11">
        <f t="shared" si="46"/>
        <v>10385978.551110882</v>
      </c>
    </row>
    <row r="36" spans="4:28">
      <c r="D36" s="5" t="s">
        <v>6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6" t="str">
        <f t="shared" si="1"/>
        <v>F 75%SPR30</v>
      </c>
    </row>
    <row r="37" spans="4:28">
      <c r="D37" s="7" t="s">
        <v>8</v>
      </c>
      <c r="E37" s="9">
        <v>4469000</v>
      </c>
      <c r="F37" s="9">
        <v>4208000</v>
      </c>
      <c r="G37" s="9">
        <v>3307000</v>
      </c>
      <c r="H37" s="9">
        <v>3401000</v>
      </c>
      <c r="I37" s="9">
        <v>3501000</v>
      </c>
      <c r="J37" s="9">
        <v>3603000</v>
      </c>
      <c r="K37" s="9">
        <v>3561000</v>
      </c>
      <c r="L37" s="9">
        <v>3580000</v>
      </c>
      <c r="M37" s="9">
        <v>3622000</v>
      </c>
      <c r="N37" s="9">
        <v>3619000</v>
      </c>
      <c r="O37" s="9">
        <v>3620000</v>
      </c>
      <c r="P37" s="9"/>
      <c r="Q37" s="17" t="str">
        <f t="shared" si="1"/>
        <v>Deterministic run</v>
      </c>
      <c r="R37" s="11">
        <f t="shared" ref="R37:R40" si="47">CONVERT(E37,"kg","lbm")</f>
        <v>9852459.805755578</v>
      </c>
      <c r="S37" s="11">
        <f t="shared" ref="S37:S40" si="48">CONVERT(F37,"kg","lbm")</f>
        <v>9277053.2250211406</v>
      </c>
      <c r="T37" s="11">
        <f t="shared" ref="T37:T40" si="49">CONVERT(G37,"kg","lbm")</f>
        <v>7290687.9788842471</v>
      </c>
      <c r="U37" s="11">
        <f t="shared" ref="U37:U40" si="50">CONVERT(H37,"kg","lbm")</f>
        <v>7497922.5328652328</v>
      </c>
      <c r="V37" s="11">
        <f t="shared" ref="V37:V40" si="51">CONVERT(I37,"kg","lbm")</f>
        <v>7718384.8243343662</v>
      </c>
      <c r="W37" s="11">
        <f t="shared" ref="W37:W40" si="52">CONVERT(J37,"kg","lbm")</f>
        <v>7943256.3616328826</v>
      </c>
      <c r="X37" s="11">
        <f t="shared" ref="X37:X40" si="53">CONVERT(K37,"kg","lbm")</f>
        <v>7850662.1992158471</v>
      </c>
      <c r="Y37" s="11">
        <f t="shared" ref="Y37:Y40" si="54">CONVERT(L37,"kg","lbm")</f>
        <v>7892550.0345949829</v>
      </c>
      <c r="Z37" s="11">
        <f t="shared" ref="Z37:Z40" si="55">CONVERT(M37,"kg","lbm")</f>
        <v>7985144.1970120184</v>
      </c>
      <c r="AA37" s="11">
        <f t="shared" ref="AA37:AA40" si="56">CONVERT(N37,"kg","lbm")</f>
        <v>7978530.328267945</v>
      </c>
      <c r="AB37" s="11">
        <f t="shared" ref="AB37:AB40" si="57">CONVERT(O37,"kg","lbm")</f>
        <v>7980734.9511826355</v>
      </c>
    </row>
    <row r="38" spans="4:28">
      <c r="D38" s="7" t="s">
        <v>9</v>
      </c>
      <c r="E38" s="9">
        <v>4469000</v>
      </c>
      <c r="F38" s="9">
        <v>3821000</v>
      </c>
      <c r="G38" s="9">
        <v>2367000</v>
      </c>
      <c r="H38" s="9">
        <v>2581000</v>
      </c>
      <c r="I38" s="9">
        <v>2724000</v>
      </c>
      <c r="J38" s="9">
        <v>2905000</v>
      </c>
      <c r="K38" s="9">
        <v>2988000</v>
      </c>
      <c r="L38" s="9">
        <v>3034000</v>
      </c>
      <c r="M38" s="9">
        <v>3072000</v>
      </c>
      <c r="N38" s="9">
        <v>3074000</v>
      </c>
      <c r="O38" s="9">
        <v>3071000</v>
      </c>
      <c r="P38" s="9"/>
      <c r="Q38" s="17" t="str">
        <f t="shared" si="1"/>
        <v>low CL</v>
      </c>
      <c r="R38" s="11">
        <f t="shared" si="47"/>
        <v>9852459.805755578</v>
      </c>
      <c r="S38" s="11">
        <f t="shared" si="48"/>
        <v>8423864.1570355948</v>
      </c>
      <c r="T38" s="11">
        <f t="shared" si="49"/>
        <v>5218342.4390743924</v>
      </c>
      <c r="U38" s="11">
        <f t="shared" si="50"/>
        <v>5690131.7428183379</v>
      </c>
      <c r="V38" s="11">
        <f t="shared" si="51"/>
        <v>6005392.8196191983</v>
      </c>
      <c r="W38" s="11">
        <f t="shared" si="52"/>
        <v>6404429.5671783304</v>
      </c>
      <c r="X38" s="11">
        <f t="shared" si="53"/>
        <v>6587413.2690977119</v>
      </c>
      <c r="Y38" s="11">
        <f t="shared" si="54"/>
        <v>6688825.9231735133</v>
      </c>
      <c r="Z38" s="11">
        <f t="shared" si="55"/>
        <v>6772601.5939317839</v>
      </c>
      <c r="AA38" s="11">
        <f t="shared" si="56"/>
        <v>6777010.8397611668</v>
      </c>
      <c r="AB38" s="11">
        <f t="shared" si="57"/>
        <v>6770396.9710170925</v>
      </c>
    </row>
    <row r="39" spans="4:28">
      <c r="D39" s="7" t="s">
        <v>11</v>
      </c>
      <c r="E39" s="9">
        <v>4469000</v>
      </c>
      <c r="F39" s="9">
        <v>4414500</v>
      </c>
      <c r="G39" s="9">
        <v>3196000</v>
      </c>
      <c r="H39" s="9">
        <v>3404500</v>
      </c>
      <c r="I39" s="9">
        <v>3589000</v>
      </c>
      <c r="J39" s="9">
        <v>3735000</v>
      </c>
      <c r="K39" s="9">
        <v>3735000</v>
      </c>
      <c r="L39" s="9">
        <v>3689000</v>
      </c>
      <c r="M39" s="9">
        <v>3702000</v>
      </c>
      <c r="N39" s="9">
        <v>3692000</v>
      </c>
      <c r="O39" s="9">
        <v>3701500</v>
      </c>
      <c r="P39" s="9"/>
      <c r="Q39" s="17" t="str">
        <f t="shared" si="1"/>
        <v>Median</v>
      </c>
      <c r="R39" s="11">
        <f t="shared" si="47"/>
        <v>9852459.805755578</v>
      </c>
      <c r="S39" s="11">
        <f>CONVERT(F39,"kg","lbm")</f>
        <v>9732307.8569049034</v>
      </c>
      <c r="T39" s="11">
        <f t="shared" si="49"/>
        <v>7045974.8353535095</v>
      </c>
      <c r="U39" s="11">
        <f t="shared" si="50"/>
        <v>7505638.7130666533</v>
      </c>
      <c r="V39" s="11">
        <f t="shared" si="51"/>
        <v>7912391.6408272041</v>
      </c>
      <c r="W39" s="11">
        <f t="shared" si="52"/>
        <v>8234266.5863721389</v>
      </c>
      <c r="X39" s="11">
        <f t="shared" si="53"/>
        <v>8234266.5863721389</v>
      </c>
      <c r="Y39" s="11">
        <f t="shared" si="54"/>
        <v>8132853.9322963376</v>
      </c>
      <c r="Z39" s="11">
        <f t="shared" si="55"/>
        <v>8161514.0301873256</v>
      </c>
      <c r="AA39" s="11">
        <f t="shared" si="56"/>
        <v>8139467.8010404119</v>
      </c>
      <c r="AB39" s="11">
        <f t="shared" si="57"/>
        <v>8160411.7187299794</v>
      </c>
    </row>
    <row r="40" spans="4:28">
      <c r="D40" s="7" t="s">
        <v>10</v>
      </c>
      <c r="E40" s="9">
        <v>4469000</v>
      </c>
      <c r="F40" s="9">
        <v>5196000</v>
      </c>
      <c r="G40" s="9">
        <v>4317000</v>
      </c>
      <c r="H40" s="9">
        <v>4516000</v>
      </c>
      <c r="I40" s="9">
        <v>4616000</v>
      </c>
      <c r="J40" s="9">
        <v>4725000</v>
      </c>
      <c r="K40" s="9">
        <v>4583000</v>
      </c>
      <c r="L40" s="9">
        <v>4533000</v>
      </c>
      <c r="M40" s="9">
        <v>4557000</v>
      </c>
      <c r="N40" s="9">
        <v>4534000</v>
      </c>
      <c r="O40" s="9">
        <v>4502000</v>
      </c>
      <c r="P40" s="9"/>
      <c r="Q40" s="17" t="str">
        <f t="shared" si="1"/>
        <v>upp CL</v>
      </c>
      <c r="R40" s="11">
        <f t="shared" si="47"/>
        <v>9852459.805755578</v>
      </c>
      <c r="S40" s="11">
        <f t="shared" si="48"/>
        <v>11455220.664736181</v>
      </c>
      <c r="T40" s="11">
        <f t="shared" si="49"/>
        <v>9517357.1227224972</v>
      </c>
      <c r="U40" s="11">
        <f t="shared" si="50"/>
        <v>9956077.0827460736</v>
      </c>
      <c r="V40" s="11">
        <f t="shared" si="51"/>
        <v>10176539.374215206</v>
      </c>
      <c r="W40" s="11">
        <f t="shared" si="52"/>
        <v>10416843.271916563</v>
      </c>
      <c r="X40" s="11">
        <f t="shared" si="53"/>
        <v>10103786.818030393</v>
      </c>
      <c r="Y40" s="11">
        <f t="shared" si="54"/>
        <v>9993555.6722958256</v>
      </c>
      <c r="Z40" s="11">
        <f t="shared" si="55"/>
        <v>10046466.622248417</v>
      </c>
      <c r="AA40" s="11">
        <f t="shared" si="56"/>
        <v>9995760.2952105179</v>
      </c>
      <c r="AB40" s="11">
        <f t="shared" si="57"/>
        <v>9925212.3619403932</v>
      </c>
    </row>
    <row r="41" spans="4:28">
      <c r="D41" s="5" t="s">
        <v>7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6" t="str">
        <f t="shared" si="1"/>
        <v>F 65%SPR30</v>
      </c>
    </row>
    <row r="42" spans="4:28">
      <c r="D42" s="7" t="s">
        <v>8</v>
      </c>
      <c r="E42" s="9">
        <v>4469000</v>
      </c>
      <c r="F42" s="9">
        <v>4208000</v>
      </c>
      <c r="G42" s="9">
        <v>2899000</v>
      </c>
      <c r="H42" s="9">
        <v>3042000</v>
      </c>
      <c r="I42" s="9">
        <v>3183000</v>
      </c>
      <c r="J42" s="9">
        <v>3320000</v>
      </c>
      <c r="K42" s="9">
        <v>3309000</v>
      </c>
      <c r="L42" s="9">
        <v>3347000</v>
      </c>
      <c r="M42" s="9">
        <v>3405000</v>
      </c>
      <c r="N42" s="9">
        <v>3411000</v>
      </c>
      <c r="O42" s="9">
        <v>3419000</v>
      </c>
      <c r="P42" s="9"/>
      <c r="Q42" s="17" t="str">
        <f t="shared" si="1"/>
        <v>Deterministic run</v>
      </c>
      <c r="R42" s="11">
        <f t="shared" ref="R42:R45" si="58">CONVERT(E42,"kg","lbm")</f>
        <v>9852459.805755578</v>
      </c>
      <c r="S42" s="11">
        <f t="shared" ref="S42:S45" si="59">CONVERT(F42,"kg","lbm")</f>
        <v>9277053.2250211406</v>
      </c>
      <c r="T42" s="11">
        <f t="shared" ref="T42:T45" si="60">CONVERT(G42,"kg","lbm")</f>
        <v>6391201.8296901826</v>
      </c>
      <c r="U42" s="11">
        <f t="shared" ref="U42:U45" si="61">CONVERT(H42,"kg","lbm")</f>
        <v>6706462.906491044</v>
      </c>
      <c r="V42" s="11">
        <f t="shared" ref="V42:V45" si="62">CONVERT(I42,"kg","lbm")</f>
        <v>7017314.7374625225</v>
      </c>
      <c r="W42" s="11">
        <f t="shared" ref="W42:W45" si="63">CONVERT(J42,"kg","lbm")</f>
        <v>7319348.0767752351</v>
      </c>
      <c r="X42" s="11">
        <f t="shared" ref="X42:X45" si="64">CONVERT(K42,"kg","lbm")</f>
        <v>7295097.22471363</v>
      </c>
      <c r="Y42" s="11">
        <f t="shared" ref="Y42:Y45" si="65">CONVERT(L42,"kg","lbm")</f>
        <v>7378872.8954719007</v>
      </c>
      <c r="Z42" s="11">
        <f t="shared" ref="Z42:Z45" si="66">CONVERT(M42,"kg","lbm")</f>
        <v>7506741.0245239986</v>
      </c>
      <c r="AA42" s="11">
        <f t="shared" ref="AA42:AA45" si="67">CONVERT(N42,"kg","lbm")</f>
        <v>7519968.7620121464</v>
      </c>
      <c r="AB42" s="11">
        <f t="shared" ref="AB42:AB45" si="68">CONVERT(O42,"kg","lbm")</f>
        <v>7537605.7453296771</v>
      </c>
    </row>
    <row r="43" spans="4:28">
      <c r="D43" s="7" t="s">
        <v>9</v>
      </c>
      <c r="E43" s="9">
        <v>4469000</v>
      </c>
      <c r="F43" s="9">
        <v>3821000</v>
      </c>
      <c r="G43" s="9">
        <v>2076000</v>
      </c>
      <c r="H43" s="9">
        <v>2308000</v>
      </c>
      <c r="I43" s="9">
        <v>2469000</v>
      </c>
      <c r="J43" s="9">
        <v>2664000</v>
      </c>
      <c r="K43" s="9">
        <v>2754000</v>
      </c>
      <c r="L43" s="9">
        <v>2821000</v>
      </c>
      <c r="M43" s="9">
        <v>2869000</v>
      </c>
      <c r="N43" s="9">
        <v>2885000</v>
      </c>
      <c r="O43" s="9">
        <v>2889000</v>
      </c>
      <c r="P43" s="9"/>
      <c r="Q43" s="17" t="str">
        <f t="shared" si="1"/>
        <v>low CL</v>
      </c>
      <c r="R43" s="11">
        <f t="shared" si="58"/>
        <v>9852459.805755578</v>
      </c>
      <c r="S43" s="11">
        <f t="shared" si="59"/>
        <v>8423864.1570355948</v>
      </c>
      <c r="T43" s="11">
        <f t="shared" si="60"/>
        <v>4576797.1708992133</v>
      </c>
      <c r="U43" s="11">
        <f t="shared" si="61"/>
        <v>5088269.6871076031</v>
      </c>
      <c r="V43" s="11">
        <f t="shared" si="62"/>
        <v>5443213.9763729088</v>
      </c>
      <c r="W43" s="11">
        <f t="shared" si="63"/>
        <v>5873115.4447377184</v>
      </c>
      <c r="X43" s="11">
        <f t="shared" si="64"/>
        <v>6071531.5070599392</v>
      </c>
      <c r="Y43" s="11">
        <f t="shared" si="65"/>
        <v>6219241.2423442584</v>
      </c>
      <c r="Z43" s="11">
        <f t="shared" si="66"/>
        <v>6325063.1422494426</v>
      </c>
      <c r="AA43" s="11">
        <f t="shared" si="67"/>
        <v>6360337.1088845041</v>
      </c>
      <c r="AB43" s="11">
        <f t="shared" si="68"/>
        <v>6369155.6005432699</v>
      </c>
    </row>
    <row r="44" spans="4:28">
      <c r="D44" s="7" t="s">
        <v>11</v>
      </c>
      <c r="E44" s="9">
        <v>4469000</v>
      </c>
      <c r="F44" s="9">
        <v>4414500</v>
      </c>
      <c r="G44" s="9">
        <v>2799000</v>
      </c>
      <c r="H44" s="9">
        <v>3039000</v>
      </c>
      <c r="I44" s="9">
        <v>3254500</v>
      </c>
      <c r="J44" s="9">
        <v>3430500</v>
      </c>
      <c r="K44" s="9">
        <v>3459000</v>
      </c>
      <c r="L44" s="9">
        <v>3447500</v>
      </c>
      <c r="M44" s="9">
        <v>3475500</v>
      </c>
      <c r="N44" s="9">
        <v>3461500</v>
      </c>
      <c r="O44" s="9">
        <v>3478500</v>
      </c>
      <c r="P44" s="9"/>
      <c r="Q44" s="17" t="str">
        <f t="shared" si="1"/>
        <v>Median</v>
      </c>
      <c r="R44" s="11">
        <f t="shared" si="58"/>
        <v>9852459.805755578</v>
      </c>
      <c r="S44" s="11">
        <f t="shared" si="59"/>
        <v>9732307.8569049034</v>
      </c>
      <c r="T44" s="11">
        <f t="shared" si="60"/>
        <v>6170739.5382210491</v>
      </c>
      <c r="U44" s="11">
        <f t="shared" si="61"/>
        <v>6699849.0377469696</v>
      </c>
      <c r="V44" s="11">
        <f t="shared" si="62"/>
        <v>7174945.2758629527</v>
      </c>
      <c r="W44" s="11">
        <f t="shared" si="63"/>
        <v>7562958.9088486275</v>
      </c>
      <c r="X44" s="11">
        <f t="shared" si="64"/>
        <v>7625790.6619173307</v>
      </c>
      <c r="Y44" s="11">
        <f t="shared" si="65"/>
        <v>7600437.4983983794</v>
      </c>
      <c r="Z44" s="11">
        <f t="shared" si="66"/>
        <v>7662166.9400097383</v>
      </c>
      <c r="AA44" s="11">
        <f t="shared" si="67"/>
        <v>7631302.2192040598</v>
      </c>
      <c r="AB44" s="11">
        <f t="shared" si="68"/>
        <v>7668780.8087538118</v>
      </c>
    </row>
    <row r="45" spans="4:28">
      <c r="D45" s="7" t="s">
        <v>10</v>
      </c>
      <c r="E45" s="9">
        <v>4469000</v>
      </c>
      <c r="F45" s="9">
        <v>5196000</v>
      </c>
      <c r="G45" s="9">
        <v>3781000</v>
      </c>
      <c r="H45" s="9">
        <v>4034000</v>
      </c>
      <c r="I45" s="9">
        <v>4194000</v>
      </c>
      <c r="J45" s="9">
        <v>4347000</v>
      </c>
      <c r="K45" s="9">
        <v>4255000</v>
      </c>
      <c r="L45" s="9">
        <v>4224000</v>
      </c>
      <c r="M45" s="9">
        <v>4267000</v>
      </c>
      <c r="N45" s="9">
        <v>4265000</v>
      </c>
      <c r="O45" s="9">
        <v>4244000</v>
      </c>
      <c r="P45" s="9"/>
      <c r="Q45" s="17" t="str">
        <f t="shared" si="1"/>
        <v>upp CL</v>
      </c>
      <c r="R45" s="11">
        <f t="shared" si="58"/>
        <v>9852459.805755578</v>
      </c>
      <c r="S45" s="11">
        <f t="shared" si="59"/>
        <v>11455220.664736181</v>
      </c>
      <c r="T45" s="11">
        <f t="shared" si="60"/>
        <v>8335679.2404479403</v>
      </c>
      <c r="U45" s="11">
        <f t="shared" si="61"/>
        <v>8893448.8378648479</v>
      </c>
      <c r="V45" s="11">
        <f t="shared" si="62"/>
        <v>9246188.5042154621</v>
      </c>
      <c r="W45" s="11">
        <f t="shared" si="63"/>
        <v>9583495.8101632372</v>
      </c>
      <c r="X45" s="11">
        <f t="shared" si="64"/>
        <v>9380670.5020116344</v>
      </c>
      <c r="Y45" s="11">
        <f t="shared" si="65"/>
        <v>9312327.1916562021</v>
      </c>
      <c r="Z45" s="11">
        <f t="shared" si="66"/>
        <v>9407125.97698793</v>
      </c>
      <c r="AA45" s="11">
        <f t="shared" si="67"/>
        <v>9402716.7311585471</v>
      </c>
      <c r="AB45" s="11">
        <f t="shared" si="68"/>
        <v>9356419.6499500293</v>
      </c>
    </row>
    <row r="49" spans="4:28">
      <c r="D49" s="8" t="s">
        <v>16</v>
      </c>
      <c r="Q49" s="8" t="s">
        <v>16</v>
      </c>
    </row>
    <row r="50" spans="4:28">
      <c r="D50" s="1"/>
      <c r="E50" s="1" t="s"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4:28">
      <c r="D51" s="2" t="s">
        <v>1</v>
      </c>
      <c r="E51" s="22" t="s">
        <v>17</v>
      </c>
      <c r="F51" s="22" t="s">
        <v>18</v>
      </c>
      <c r="G51" s="2">
        <v>2008</v>
      </c>
      <c r="H51" s="2">
        <v>2009</v>
      </c>
      <c r="I51" s="2">
        <v>2010</v>
      </c>
      <c r="J51" s="2">
        <v>2011</v>
      </c>
      <c r="K51" s="2">
        <v>2012</v>
      </c>
      <c r="L51" s="2">
        <v>2013</v>
      </c>
      <c r="M51" s="2">
        <v>2014</v>
      </c>
      <c r="N51" s="2">
        <v>2015</v>
      </c>
      <c r="O51" s="2">
        <v>2016</v>
      </c>
      <c r="Q51" s="19"/>
      <c r="R51" s="24" t="str">
        <f t="shared" ref="R51:AB51" si="69">E51</f>
        <v>2006*</v>
      </c>
      <c r="S51" s="24" t="str">
        <f t="shared" si="69"/>
        <v>2007**</v>
      </c>
      <c r="T51" s="19">
        <f t="shared" si="69"/>
        <v>2008</v>
      </c>
      <c r="U51" s="19">
        <f t="shared" si="69"/>
        <v>2009</v>
      </c>
      <c r="V51" s="19">
        <f t="shared" si="69"/>
        <v>2010</v>
      </c>
      <c r="W51" s="19">
        <f t="shared" si="69"/>
        <v>2011</v>
      </c>
      <c r="X51" s="19">
        <f t="shared" si="69"/>
        <v>2012</v>
      </c>
      <c r="Y51" s="19">
        <f t="shared" si="69"/>
        <v>2013</v>
      </c>
      <c r="Z51" s="19">
        <f t="shared" si="69"/>
        <v>2014</v>
      </c>
      <c r="AA51" s="19">
        <f t="shared" si="69"/>
        <v>2015</v>
      </c>
      <c r="AB51" s="19">
        <f t="shared" si="69"/>
        <v>2016</v>
      </c>
    </row>
    <row r="52" spans="4:28">
      <c r="D52" s="3" t="s">
        <v>12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Q52" s="21" t="s">
        <v>13</v>
      </c>
    </row>
    <row r="53" spans="4:28">
      <c r="D53" s="5" t="s">
        <v>4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Q53" s="16" t="str">
        <f>D53</f>
        <v>Fcurrent</v>
      </c>
    </row>
    <row r="54" spans="4:28">
      <c r="D54" s="7" t="s">
        <v>8</v>
      </c>
      <c r="E54" s="9">
        <v>4037000</v>
      </c>
      <c r="F54" s="9">
        <v>5357000</v>
      </c>
      <c r="G54" s="9">
        <v>6529000</v>
      </c>
      <c r="H54" s="9">
        <v>6875000</v>
      </c>
      <c r="I54" s="9">
        <v>6589000</v>
      </c>
      <c r="J54" s="9">
        <v>5907000</v>
      </c>
      <c r="K54" s="9">
        <v>5251000</v>
      </c>
      <c r="L54" s="9">
        <v>4818000</v>
      </c>
      <c r="M54" s="9">
        <v>4517000</v>
      </c>
      <c r="N54" s="9">
        <v>4387000</v>
      </c>
      <c r="O54" s="9">
        <v>4289000</v>
      </c>
      <c r="Q54" s="17" t="str">
        <f t="shared" ref="Q54:Q82" si="70">D54</f>
        <v>Deterministic run</v>
      </c>
      <c r="R54" s="11">
        <f>CONVERT(E54,"kg","lbm")</f>
        <v>8900062.7066089232</v>
      </c>
      <c r="S54" s="11">
        <f t="shared" ref="S54:AB54" si="71">CONVERT(F54,"kg","lbm")</f>
        <v>11810164.954001486</v>
      </c>
      <c r="T54" s="11">
        <f t="shared" si="71"/>
        <v>14393983.010019733</v>
      </c>
      <c r="U54" s="11">
        <f t="shared" si="71"/>
        <v>15156782.538502933</v>
      </c>
      <c r="V54" s="11">
        <f t="shared" si="71"/>
        <v>14526260.384901213</v>
      </c>
      <c r="W54" s="11">
        <f t="shared" si="71"/>
        <v>13022707.557081722</v>
      </c>
      <c r="X54" s="11">
        <f t="shared" si="71"/>
        <v>11576474.925044203</v>
      </c>
      <c r="Y54" s="11">
        <f t="shared" si="71"/>
        <v>10621873.202982856</v>
      </c>
      <c r="Z54" s="11">
        <f t="shared" si="71"/>
        <v>9958281.7056607641</v>
      </c>
      <c r="AA54" s="11">
        <f t="shared" si="71"/>
        <v>9671680.7267508898</v>
      </c>
      <c r="AB54" s="11">
        <f t="shared" si="71"/>
        <v>9455627.6811111402</v>
      </c>
    </row>
    <row r="55" spans="4:28">
      <c r="D55" s="7" t="s">
        <v>9</v>
      </c>
      <c r="E55" s="9">
        <v>4037000</v>
      </c>
      <c r="F55" s="9">
        <v>4909000</v>
      </c>
      <c r="G55" s="9">
        <v>5583000</v>
      </c>
      <c r="H55" s="9">
        <v>5691000</v>
      </c>
      <c r="I55" s="9">
        <v>5486000</v>
      </c>
      <c r="J55" s="9">
        <v>5140000</v>
      </c>
      <c r="K55" s="9">
        <v>4724000</v>
      </c>
      <c r="L55" s="9">
        <v>4489000</v>
      </c>
      <c r="M55" s="9">
        <v>4219000</v>
      </c>
      <c r="N55" s="9">
        <v>4064000</v>
      </c>
      <c r="O55" s="9">
        <v>3972000</v>
      </c>
      <c r="Q55" s="17" t="str">
        <f t="shared" si="70"/>
        <v>low CL</v>
      </c>
      <c r="R55" s="11">
        <f t="shared" ref="R55:R57" si="72">CONVERT(E55,"kg","lbm")</f>
        <v>8900062.7066089232</v>
      </c>
      <c r="S55" s="11">
        <f t="shared" ref="S55:S57" si="73">CONVERT(F55,"kg","lbm")</f>
        <v>10822493.888219766</v>
      </c>
      <c r="T55" s="11">
        <f t="shared" ref="T55:T57" si="74">CONVERT(G55,"kg","lbm")</f>
        <v>12308409.732721727</v>
      </c>
      <c r="U55" s="11">
        <f t="shared" ref="U55:U57" si="75">CONVERT(H55,"kg","lbm")</f>
        <v>12546509.007508392</v>
      </c>
      <c r="V55" s="11">
        <f t="shared" ref="V55:V57" si="76">CONVERT(I55,"kg","lbm")</f>
        <v>12094561.309996668</v>
      </c>
      <c r="W55" s="11">
        <f t="shared" ref="W55:W57" si="77">CONVERT(J55,"kg","lbm")</f>
        <v>11331761.781513466</v>
      </c>
      <c r="X55" s="11">
        <f t="shared" ref="X55:X57" si="78">CONVERT(K55,"kg","lbm")</f>
        <v>10414638.64900187</v>
      </c>
      <c r="Y55" s="11">
        <f t="shared" ref="Y55:Y57" si="79">CONVERT(L55,"kg","lbm")</f>
        <v>9896552.2640494071</v>
      </c>
      <c r="Z55" s="11">
        <f t="shared" ref="Z55:Z57" si="80">CONVERT(M55,"kg","lbm")</f>
        <v>9301304.0770827457</v>
      </c>
      <c r="AA55" s="11">
        <f t="shared" ref="AA55:AA57" si="81">CONVERT(N55,"kg","lbm")</f>
        <v>8959587.5253055897</v>
      </c>
      <c r="AB55" s="11">
        <f t="shared" ref="AB55:AB57" si="82">CONVERT(O55,"kg","lbm")</f>
        <v>8756762.2171539851</v>
      </c>
    </row>
    <row r="56" spans="4:28">
      <c r="D56" s="7" t="s">
        <v>15</v>
      </c>
      <c r="E56" s="9">
        <v>4037000</v>
      </c>
      <c r="F56" s="9">
        <v>5430500</v>
      </c>
      <c r="G56" s="9">
        <v>6535500</v>
      </c>
      <c r="H56" s="9">
        <v>6865000</v>
      </c>
      <c r="I56" s="9">
        <v>6620000</v>
      </c>
      <c r="J56" s="9">
        <v>6204000</v>
      </c>
      <c r="K56" s="9">
        <v>5645500</v>
      </c>
      <c r="L56" s="9">
        <v>5287000</v>
      </c>
      <c r="M56" s="9">
        <v>4954000</v>
      </c>
      <c r="N56" s="9">
        <v>4783000</v>
      </c>
      <c r="O56" s="9">
        <v>4680000</v>
      </c>
      <c r="Q56" s="17" t="str">
        <f t="shared" si="70"/>
        <v>Median boots</v>
      </c>
      <c r="R56" s="11">
        <f t="shared" si="72"/>
        <v>8900062.7066089232</v>
      </c>
      <c r="S56" s="11">
        <f t="shared" si="73"/>
        <v>11972204.738231299</v>
      </c>
      <c r="T56" s="11">
        <f t="shared" si="74"/>
        <v>14408313.058965227</v>
      </c>
      <c r="U56" s="11">
        <f t="shared" si="75"/>
        <v>15134736.309356021</v>
      </c>
      <c r="V56" s="11">
        <f t="shared" si="76"/>
        <v>14594603.695256643</v>
      </c>
      <c r="W56" s="11">
        <f t="shared" si="77"/>
        <v>13677480.562745048</v>
      </c>
      <c r="X56" s="11">
        <f t="shared" si="78"/>
        <v>12446198.664889937</v>
      </c>
      <c r="Y56" s="11">
        <f t="shared" si="79"/>
        <v>11655841.349973092</v>
      </c>
      <c r="Z56" s="11">
        <f t="shared" si="80"/>
        <v>10921701.919380877</v>
      </c>
      <c r="AA56" s="11">
        <f t="shared" si="81"/>
        <v>10544711.400968658</v>
      </c>
      <c r="AB56" s="11">
        <f t="shared" si="82"/>
        <v>10317635.240755452</v>
      </c>
    </row>
    <row r="57" spans="4:28">
      <c r="D57" s="7" t="s">
        <v>10</v>
      </c>
      <c r="E57" s="9">
        <v>4037000</v>
      </c>
      <c r="F57" s="9">
        <v>6175000</v>
      </c>
      <c r="G57" s="9">
        <v>7836000</v>
      </c>
      <c r="H57" s="9">
        <v>8587000</v>
      </c>
      <c r="I57" s="9">
        <v>8349000</v>
      </c>
      <c r="J57" s="9">
        <v>7781000</v>
      </c>
      <c r="K57" s="9">
        <v>7061000</v>
      </c>
      <c r="L57" s="9">
        <v>6568000</v>
      </c>
      <c r="M57" s="9">
        <v>6008000</v>
      </c>
      <c r="N57" s="9">
        <v>5750000</v>
      </c>
      <c r="O57" s="9">
        <v>5612000</v>
      </c>
      <c r="Q57" s="17" t="str">
        <f t="shared" si="70"/>
        <v>upp CL</v>
      </c>
      <c r="R57" s="11">
        <f t="shared" si="72"/>
        <v>8900062.7066089232</v>
      </c>
      <c r="S57" s="11">
        <f t="shared" si="73"/>
        <v>13613546.498219</v>
      </c>
      <c r="T57" s="11">
        <f t="shared" si="74"/>
        <v>17275425.159521308</v>
      </c>
      <c r="U57" s="11">
        <f t="shared" si="75"/>
        <v>18931096.968454503</v>
      </c>
      <c r="V57" s="11">
        <f t="shared" si="76"/>
        <v>18406396.714757964</v>
      </c>
      <c r="W57" s="11">
        <f t="shared" si="77"/>
        <v>17154170.899213284</v>
      </c>
      <c r="X57" s="11">
        <f t="shared" si="78"/>
        <v>15566842.400635522</v>
      </c>
      <c r="Y57" s="11">
        <f t="shared" si="79"/>
        <v>14479963.303692693</v>
      </c>
      <c r="Z57" s="11">
        <f t="shared" si="80"/>
        <v>13245374.471465545</v>
      </c>
      <c r="AA57" s="11">
        <f t="shared" si="81"/>
        <v>12676581.759475183</v>
      </c>
      <c r="AB57" s="11">
        <f t="shared" si="82"/>
        <v>12372343.797247777</v>
      </c>
    </row>
    <row r="58" spans="4:28">
      <c r="D58" s="5" t="s">
        <v>2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Q58" s="16" t="str">
        <f t="shared" si="70"/>
        <v>F30%SPR</v>
      </c>
    </row>
    <row r="59" spans="4:28">
      <c r="D59" s="7" t="s">
        <v>8</v>
      </c>
      <c r="E59" s="9">
        <v>4037000</v>
      </c>
      <c r="F59" s="9">
        <v>5357000</v>
      </c>
      <c r="G59" s="9">
        <v>7770000</v>
      </c>
      <c r="H59" s="9">
        <v>7934000</v>
      </c>
      <c r="I59" s="9">
        <v>7387000</v>
      </c>
      <c r="J59" s="9">
        <v>6459000</v>
      </c>
      <c r="K59" s="9">
        <v>5639000</v>
      </c>
      <c r="L59" s="9">
        <v>5115000</v>
      </c>
      <c r="M59" s="9">
        <v>4764000</v>
      </c>
      <c r="N59" s="9">
        <v>4603000</v>
      </c>
      <c r="O59" s="9">
        <v>4484000</v>
      </c>
      <c r="Q59" s="17" t="str">
        <f t="shared" si="70"/>
        <v>Deterministic run</v>
      </c>
      <c r="R59" s="11">
        <f t="shared" ref="R59:R62" si="83">CONVERT(E59,"kg","lbm")</f>
        <v>8900062.7066089232</v>
      </c>
      <c r="S59" s="11">
        <f t="shared" ref="S59:S62" si="84">CONVERT(F59,"kg","lbm")</f>
        <v>11810164.954001486</v>
      </c>
      <c r="T59" s="11">
        <f t="shared" ref="T59:T62" si="85">CONVERT(G59,"kg","lbm")</f>
        <v>17129920.047151681</v>
      </c>
      <c r="U59" s="11">
        <f t="shared" ref="U59:U62" si="86">CONVERT(H59,"kg","lbm")</f>
        <v>17491478.205161057</v>
      </c>
      <c r="V59" s="11">
        <f t="shared" ref="V59:V62" si="87">CONVERT(I59,"kg","lbm")</f>
        <v>16285549.470824897</v>
      </c>
      <c r="W59" s="11">
        <f t="shared" ref="W59:W62" si="88">CONVERT(J59,"kg","lbm")</f>
        <v>14239659.405991338</v>
      </c>
      <c r="X59" s="11">
        <f t="shared" ref="X59:X62" si="89">CONVERT(K59,"kg","lbm")</f>
        <v>12431868.615944441</v>
      </c>
      <c r="Y59" s="11">
        <f t="shared" ref="Y59:Y62" si="90">CONVERT(L59,"kg","lbm")</f>
        <v>11276646.208646182</v>
      </c>
      <c r="Z59" s="11">
        <f t="shared" ref="Z59:Z62" si="91">CONVERT(M59,"kg","lbm")</f>
        <v>10502823.565589523</v>
      </c>
      <c r="AA59" s="11">
        <f t="shared" ref="AA59:AA62" si="92">CONVERT(N59,"kg","lbm")</f>
        <v>10147879.276324218</v>
      </c>
      <c r="AB59" s="11">
        <f t="shared" ref="AB59:AB62" si="93">CONVERT(O59,"kg","lbm")</f>
        <v>9885529.1494759489</v>
      </c>
    </row>
    <row r="60" spans="4:28">
      <c r="D60" s="7" t="s">
        <v>9</v>
      </c>
      <c r="E60" s="9">
        <v>4037000</v>
      </c>
      <c r="F60" s="9">
        <v>4909000</v>
      </c>
      <c r="G60" s="9">
        <v>6078000</v>
      </c>
      <c r="H60" s="9">
        <v>6230000</v>
      </c>
      <c r="I60" s="9">
        <v>5929000</v>
      </c>
      <c r="J60" s="9">
        <v>5488000</v>
      </c>
      <c r="K60" s="9">
        <v>5014000</v>
      </c>
      <c r="L60" s="9">
        <v>4672000</v>
      </c>
      <c r="M60" s="9">
        <v>4391000</v>
      </c>
      <c r="N60" s="9">
        <v>4258000</v>
      </c>
      <c r="O60" s="9">
        <v>4123000</v>
      </c>
      <c r="Q60" s="17" t="str">
        <f t="shared" si="70"/>
        <v>low CL</v>
      </c>
      <c r="R60" s="11">
        <f t="shared" si="83"/>
        <v>8900062.7066089232</v>
      </c>
      <c r="S60" s="11">
        <f t="shared" si="84"/>
        <v>10822493.888219766</v>
      </c>
      <c r="T60" s="11">
        <f t="shared" si="85"/>
        <v>13399698.075493939</v>
      </c>
      <c r="U60" s="11">
        <f t="shared" si="86"/>
        <v>13734800.758527022</v>
      </c>
      <c r="V60" s="11">
        <f t="shared" si="87"/>
        <v>13071209.26120493</v>
      </c>
      <c r="W60" s="11">
        <f t="shared" si="88"/>
        <v>12098970.555826049</v>
      </c>
      <c r="X60" s="11">
        <f t="shared" si="89"/>
        <v>11053979.294262359</v>
      </c>
      <c r="Y60" s="11">
        <f t="shared" si="90"/>
        <v>10299998.25743792</v>
      </c>
      <c r="Z60" s="11">
        <f t="shared" si="91"/>
        <v>9680499.2184096556</v>
      </c>
      <c r="AA60" s="11">
        <f t="shared" si="92"/>
        <v>9387284.3707557078</v>
      </c>
      <c r="AB60" s="11">
        <f t="shared" si="93"/>
        <v>9089660.2772723772</v>
      </c>
    </row>
    <row r="61" spans="4:28">
      <c r="D61" s="7" t="s">
        <v>15</v>
      </c>
      <c r="E61" s="9">
        <v>4037000</v>
      </c>
      <c r="F61" s="9">
        <v>5430500</v>
      </c>
      <c r="G61" s="9">
        <v>7834000</v>
      </c>
      <c r="H61" s="9">
        <v>7982000</v>
      </c>
      <c r="I61" s="9">
        <v>7469500</v>
      </c>
      <c r="J61" s="9">
        <v>6805000</v>
      </c>
      <c r="K61" s="9">
        <v>6068500</v>
      </c>
      <c r="L61" s="9">
        <v>5623500</v>
      </c>
      <c r="M61" s="9">
        <v>5211500</v>
      </c>
      <c r="N61" s="9">
        <v>5015000</v>
      </c>
      <c r="O61" s="9">
        <v>4881500</v>
      </c>
      <c r="Q61" s="17" t="str">
        <f t="shared" si="70"/>
        <v>Median boots</v>
      </c>
      <c r="R61" s="11">
        <f t="shared" si="83"/>
        <v>8900062.7066089232</v>
      </c>
      <c r="S61" s="11">
        <f t="shared" si="84"/>
        <v>11972204.738231299</v>
      </c>
      <c r="T61" s="11">
        <f t="shared" si="85"/>
        <v>17271015.913691923</v>
      </c>
      <c r="U61" s="11">
        <f t="shared" si="86"/>
        <v>17597300.10506624</v>
      </c>
      <c r="V61" s="11">
        <f t="shared" si="87"/>
        <v>16467430.861286933</v>
      </c>
      <c r="W61" s="11">
        <f t="shared" si="88"/>
        <v>15002458.934474541</v>
      </c>
      <c r="X61" s="11">
        <f t="shared" si="89"/>
        <v>13378754.157804372</v>
      </c>
      <c r="Y61" s="11">
        <f t="shared" si="90"/>
        <v>12397696.960766725</v>
      </c>
      <c r="Z61" s="11">
        <f t="shared" si="91"/>
        <v>11489392.319913898</v>
      </c>
      <c r="AA61" s="11">
        <f t="shared" si="92"/>
        <v>11056183.917177049</v>
      </c>
      <c r="AB61" s="11">
        <f t="shared" si="93"/>
        <v>10761866.758065755</v>
      </c>
    </row>
    <row r="62" spans="4:28">
      <c r="D62" s="7" t="s">
        <v>10</v>
      </c>
      <c r="E62" s="9">
        <v>4037000</v>
      </c>
      <c r="F62" s="9">
        <v>6175000</v>
      </c>
      <c r="G62" s="9">
        <v>10040000</v>
      </c>
      <c r="H62" s="9">
        <v>10470000</v>
      </c>
      <c r="I62" s="9">
        <v>9792000</v>
      </c>
      <c r="J62" s="9">
        <v>8696000</v>
      </c>
      <c r="K62" s="9">
        <v>7684000</v>
      </c>
      <c r="L62" s="9">
        <v>7031000</v>
      </c>
      <c r="M62" s="9">
        <v>6364000</v>
      </c>
      <c r="N62" s="9">
        <v>6072000</v>
      </c>
      <c r="O62" s="9">
        <v>5853000</v>
      </c>
      <c r="Q62" s="17" t="str">
        <f t="shared" si="70"/>
        <v>upp CL</v>
      </c>
      <c r="R62" s="11">
        <f t="shared" si="83"/>
        <v>8900062.7066089232</v>
      </c>
      <c r="S62" s="11">
        <f t="shared" si="84"/>
        <v>13613546.498219</v>
      </c>
      <c r="T62" s="11">
        <f t="shared" si="85"/>
        <v>22134414.063501012</v>
      </c>
      <c r="U62" s="11">
        <f t="shared" si="86"/>
        <v>23082401.916818283</v>
      </c>
      <c r="V62" s="11">
        <f t="shared" si="87"/>
        <v>21587667.58065756</v>
      </c>
      <c r="W62" s="11">
        <f t="shared" si="88"/>
        <v>19171400.866155855</v>
      </c>
      <c r="X62" s="11">
        <f t="shared" si="89"/>
        <v>16940322.476488225</v>
      </c>
      <c r="Y62" s="11">
        <f t="shared" si="90"/>
        <v>15500703.713194784</v>
      </c>
      <c r="Z62" s="11">
        <f t="shared" si="91"/>
        <v>14030220.229095662</v>
      </c>
      <c r="AA62" s="11">
        <f t="shared" si="92"/>
        <v>13386470.33800579</v>
      </c>
      <c r="AB62" s="11">
        <f t="shared" si="93"/>
        <v>12903657.919688389</v>
      </c>
    </row>
    <row r="63" spans="4:28">
      <c r="D63" s="5" t="s">
        <v>3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Q63" s="16" t="str">
        <f t="shared" si="70"/>
        <v>F40%SPR</v>
      </c>
    </row>
    <row r="64" spans="4:28">
      <c r="D64" s="7" t="s">
        <v>8</v>
      </c>
      <c r="E64" s="9">
        <v>4037000</v>
      </c>
      <c r="F64" s="9">
        <v>5357000</v>
      </c>
      <c r="G64" s="9">
        <v>5720000</v>
      </c>
      <c r="H64" s="9">
        <v>6143000</v>
      </c>
      <c r="I64" s="9">
        <v>5998000</v>
      </c>
      <c r="J64" s="9">
        <v>5464000</v>
      </c>
      <c r="K64" s="9">
        <v>4914000</v>
      </c>
      <c r="L64" s="9">
        <v>4544000</v>
      </c>
      <c r="M64" s="9">
        <v>4281000</v>
      </c>
      <c r="N64" s="9">
        <v>4173000</v>
      </c>
      <c r="O64" s="9">
        <v>4089000</v>
      </c>
      <c r="Q64" s="17" t="str">
        <f t="shared" si="70"/>
        <v>Deterministic run</v>
      </c>
      <c r="R64" s="11">
        <f t="shared" ref="R64:R67" si="94">CONVERT(E64,"kg","lbm")</f>
        <v>8900062.7066089232</v>
      </c>
      <c r="S64" s="11">
        <f t="shared" ref="S64:S67" si="95">CONVERT(F64,"kg","lbm")</f>
        <v>11810164.954001486</v>
      </c>
      <c r="T64" s="11">
        <f t="shared" ref="T64:T67" si="96">CONVERT(G64,"kg","lbm")</f>
        <v>12610443.072034441</v>
      </c>
      <c r="U64" s="11">
        <f t="shared" ref="U64:U67" si="97">CONVERT(H64,"kg","lbm")</f>
        <v>13542998.564948875</v>
      </c>
      <c r="V64" s="11">
        <f t="shared" ref="V64:V67" si="98">CONVERT(I64,"kg","lbm")</f>
        <v>13223328.242318632</v>
      </c>
      <c r="W64" s="11">
        <f t="shared" ref="W64:W67" si="99">CONVERT(J64,"kg","lbm")</f>
        <v>12046059.60587346</v>
      </c>
      <c r="X64" s="11">
        <f t="shared" ref="X64:X67" si="100">CONVERT(K64,"kg","lbm")</f>
        <v>10833517.002793225</v>
      </c>
      <c r="Y64" s="11">
        <f t="shared" ref="Y64:Y67" si="101">CONVERT(L64,"kg","lbm")</f>
        <v>10017806.524357431</v>
      </c>
      <c r="Z64" s="11">
        <f t="shared" ref="Z64:Z67" si="102">CONVERT(M64,"kg","lbm")</f>
        <v>9437990.6977936085</v>
      </c>
      <c r="AA64" s="11">
        <f t="shared" ref="AA64:AA67" si="103">CONVERT(N64,"kg","lbm")</f>
        <v>9199891.4230069444</v>
      </c>
      <c r="AB64" s="11">
        <f t="shared" ref="AB64:AB67" si="104">CONVERT(O64,"kg","lbm")</f>
        <v>9014703.0981728714</v>
      </c>
    </row>
    <row r="65" spans="4:28">
      <c r="D65" s="7" t="s">
        <v>9</v>
      </c>
      <c r="E65" s="9">
        <v>4037000</v>
      </c>
      <c r="F65" s="9">
        <v>4909000</v>
      </c>
      <c r="G65" s="9">
        <v>4405000</v>
      </c>
      <c r="H65" s="9">
        <v>4733000</v>
      </c>
      <c r="I65" s="9">
        <v>4715000</v>
      </c>
      <c r="J65" s="9">
        <v>4583000</v>
      </c>
      <c r="K65" s="9">
        <v>4311000</v>
      </c>
      <c r="L65" s="9">
        <v>4131000</v>
      </c>
      <c r="M65" s="9">
        <v>3961000</v>
      </c>
      <c r="N65" s="9">
        <v>3895000</v>
      </c>
      <c r="O65" s="9">
        <v>3806000</v>
      </c>
      <c r="Q65" s="17" t="str">
        <f t="shared" si="70"/>
        <v>low CL</v>
      </c>
      <c r="R65" s="11">
        <f t="shared" si="94"/>
        <v>8900062.7066089232</v>
      </c>
      <c r="S65" s="11">
        <f t="shared" si="95"/>
        <v>10822493.888219766</v>
      </c>
      <c r="T65" s="11">
        <f t="shared" si="96"/>
        <v>9711363.9392153341</v>
      </c>
      <c r="U65" s="11">
        <f t="shared" si="97"/>
        <v>10434480.255234092</v>
      </c>
      <c r="V65" s="11">
        <f t="shared" si="98"/>
        <v>10394797.042769648</v>
      </c>
      <c r="W65" s="11">
        <f t="shared" si="99"/>
        <v>10103786.818030393</v>
      </c>
      <c r="X65" s="11">
        <f t="shared" si="100"/>
        <v>9504129.3852343485</v>
      </c>
      <c r="Y65" s="11">
        <f t="shared" si="101"/>
        <v>9107297.2605899088</v>
      </c>
      <c r="Z65" s="11">
        <f t="shared" si="102"/>
        <v>8732511.3650923818</v>
      </c>
      <c r="AA65" s="11">
        <f t="shared" si="103"/>
        <v>8587006.2527227532</v>
      </c>
      <c r="AB65" s="11">
        <f t="shared" si="104"/>
        <v>8390794.8133152239</v>
      </c>
    </row>
    <row r="66" spans="4:28">
      <c r="D66" s="7" t="s">
        <v>15</v>
      </c>
      <c r="E66" s="9">
        <v>4037000</v>
      </c>
      <c r="F66" s="9">
        <v>5430500</v>
      </c>
      <c r="G66" s="9">
        <v>5683500</v>
      </c>
      <c r="H66" s="9">
        <v>6099500</v>
      </c>
      <c r="I66" s="9">
        <v>5965500</v>
      </c>
      <c r="J66" s="9">
        <v>5677000</v>
      </c>
      <c r="K66" s="9">
        <v>5235500</v>
      </c>
      <c r="L66" s="9">
        <v>4983000</v>
      </c>
      <c r="M66" s="9">
        <v>4700500</v>
      </c>
      <c r="N66" s="9">
        <v>4589500</v>
      </c>
      <c r="O66" s="9">
        <v>4476000</v>
      </c>
      <c r="Q66" s="17" t="str">
        <f t="shared" si="70"/>
        <v>Median boots</v>
      </c>
      <c r="R66" s="11">
        <f t="shared" si="94"/>
        <v>8900062.7066089232</v>
      </c>
      <c r="S66" s="11">
        <f t="shared" si="95"/>
        <v>11972204.738231299</v>
      </c>
      <c r="T66" s="11">
        <f t="shared" si="96"/>
        <v>12529974.335648207</v>
      </c>
      <c r="U66" s="11">
        <f t="shared" si="97"/>
        <v>13447097.468159802</v>
      </c>
      <c r="V66" s="11">
        <f t="shared" si="98"/>
        <v>13151677.997591166</v>
      </c>
      <c r="W66" s="11">
        <f t="shared" si="99"/>
        <v>12515644.286702713</v>
      </c>
      <c r="X66" s="11">
        <f t="shared" si="100"/>
        <v>11542303.269866487</v>
      </c>
      <c r="Y66" s="11">
        <f t="shared" si="101"/>
        <v>10985635.983906925</v>
      </c>
      <c r="Z66" s="11">
        <f t="shared" si="102"/>
        <v>10362830.010506624</v>
      </c>
      <c r="AA66" s="11">
        <f t="shared" si="103"/>
        <v>10118116.866975887</v>
      </c>
      <c r="AB66" s="11">
        <f t="shared" si="104"/>
        <v>9867892.1661584191</v>
      </c>
    </row>
    <row r="67" spans="4:28">
      <c r="D67" s="7" t="s">
        <v>10</v>
      </c>
      <c r="E67" s="9">
        <v>4037000</v>
      </c>
      <c r="F67" s="9">
        <v>6175000</v>
      </c>
      <c r="G67" s="9">
        <v>7277000</v>
      </c>
      <c r="H67" s="9">
        <v>7997000</v>
      </c>
      <c r="I67" s="9">
        <v>7828000</v>
      </c>
      <c r="J67" s="9">
        <v>7261000</v>
      </c>
      <c r="K67" s="9">
        <v>6630000</v>
      </c>
      <c r="L67" s="9">
        <v>6212000</v>
      </c>
      <c r="M67" s="9">
        <v>5751000</v>
      </c>
      <c r="N67" s="9">
        <v>5536000</v>
      </c>
      <c r="O67" s="9">
        <v>5359000</v>
      </c>
      <c r="Q67" s="17" t="str">
        <f t="shared" si="70"/>
        <v>upp CL</v>
      </c>
      <c r="R67" s="11">
        <f t="shared" si="94"/>
        <v>8900062.7066089232</v>
      </c>
      <c r="S67" s="11">
        <f t="shared" si="95"/>
        <v>13613546.498219</v>
      </c>
      <c r="T67" s="11">
        <f t="shared" si="96"/>
        <v>16043040.950208852</v>
      </c>
      <c r="U67" s="11">
        <f t="shared" si="97"/>
        <v>17630369.448786613</v>
      </c>
      <c r="V67" s="11">
        <f t="shared" si="98"/>
        <v>17257788.176203776</v>
      </c>
      <c r="W67" s="11">
        <f t="shared" si="99"/>
        <v>16007766.983573789</v>
      </c>
      <c r="X67" s="11">
        <f t="shared" si="100"/>
        <v>14616649.924403556</v>
      </c>
      <c r="Y67" s="11">
        <f t="shared" si="101"/>
        <v>13695117.546062579</v>
      </c>
      <c r="Z67" s="11">
        <f t="shared" si="102"/>
        <v>12678786.382389873</v>
      </c>
      <c r="AA67" s="11">
        <f t="shared" si="103"/>
        <v>12204792.455731235</v>
      </c>
      <c r="AB67" s="11">
        <f t="shared" si="104"/>
        <v>11814574.199830869</v>
      </c>
    </row>
    <row r="68" spans="4:28">
      <c r="D68" s="5" t="s">
        <v>7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Q68" s="16" t="str">
        <f t="shared" si="70"/>
        <v>F 65%SPR30</v>
      </c>
    </row>
    <row r="69" spans="4:28">
      <c r="D69" s="7" t="s">
        <v>8</v>
      </c>
      <c r="E69" s="9">
        <v>4037000</v>
      </c>
      <c r="F69" s="9">
        <v>5357000</v>
      </c>
      <c r="G69" s="9">
        <v>5222000</v>
      </c>
      <c r="H69" s="9">
        <v>5676000</v>
      </c>
      <c r="I69" s="9">
        <v>5605000</v>
      </c>
      <c r="J69" s="9">
        <v>5157000</v>
      </c>
      <c r="K69" s="9">
        <v>4672000</v>
      </c>
      <c r="L69" s="9">
        <v>4340000</v>
      </c>
      <c r="M69" s="9">
        <v>4101000</v>
      </c>
      <c r="N69" s="9">
        <v>4007000</v>
      </c>
      <c r="O69" s="9">
        <v>3932000</v>
      </c>
      <c r="Q69" s="17" t="str">
        <f t="shared" si="70"/>
        <v>Deterministic run</v>
      </c>
      <c r="R69" s="11">
        <f t="shared" ref="R69:R72" si="105">CONVERT(E69,"kg","lbm")</f>
        <v>8900062.7066089232</v>
      </c>
      <c r="S69" s="11">
        <f t="shared" ref="S69:S72" si="106">CONVERT(F69,"kg","lbm")</f>
        <v>11810164.954001486</v>
      </c>
      <c r="T69" s="11">
        <f t="shared" ref="T69:T72" si="107">CONVERT(G69,"kg","lbm")</f>
        <v>11512540.860518156</v>
      </c>
      <c r="U69" s="11">
        <f t="shared" ref="U69:U72" si="108">CONVERT(H69,"kg","lbm")</f>
        <v>12513439.663788022</v>
      </c>
      <c r="V69" s="11">
        <f t="shared" ref="V69:V72" si="109">CONVERT(I69,"kg","lbm")</f>
        <v>12356911.436844936</v>
      </c>
      <c r="W69" s="11">
        <f t="shared" ref="W69:W72" si="110">CONVERT(J69,"kg","lbm")</f>
        <v>11369240.371063219</v>
      </c>
      <c r="X69" s="11">
        <f t="shared" ref="X69:X72" si="111">CONVERT(K69,"kg","lbm")</f>
        <v>10299998.25743792</v>
      </c>
      <c r="Y69" s="11">
        <f t="shared" ref="Y69:Y72" si="112">CONVERT(L69,"kg","lbm")</f>
        <v>9568063.4497603979</v>
      </c>
      <c r="Z69" s="11">
        <f t="shared" ref="Z69:Z72" si="113">CONVERT(M69,"kg","lbm")</f>
        <v>9041158.5731491689</v>
      </c>
      <c r="AA69" s="11">
        <f t="shared" ref="AA69:AA72" si="114">CONVERT(N69,"kg","lbm")</f>
        <v>8833924.0191681832</v>
      </c>
      <c r="AB69" s="11">
        <f t="shared" ref="AB69:AB72" si="115">CONVERT(O69,"kg","lbm")</f>
        <v>8668577.3005663324</v>
      </c>
    </row>
    <row r="70" spans="4:28">
      <c r="D70" s="7" t="s">
        <v>9</v>
      </c>
      <c r="E70" s="9">
        <v>4037000</v>
      </c>
      <c r="F70" s="9">
        <v>4909000</v>
      </c>
      <c r="G70" s="9">
        <v>4259000</v>
      </c>
      <c r="H70" s="9">
        <v>4593000</v>
      </c>
      <c r="I70" s="9">
        <v>4573000</v>
      </c>
      <c r="J70" s="9">
        <v>4509000</v>
      </c>
      <c r="K70" s="9">
        <v>4234000</v>
      </c>
      <c r="L70" s="9">
        <v>4072000</v>
      </c>
      <c r="M70" s="9">
        <v>3909000</v>
      </c>
      <c r="N70" s="9">
        <v>3825000</v>
      </c>
      <c r="O70" s="9">
        <v>3748000</v>
      </c>
      <c r="Q70" s="17" t="str">
        <f t="shared" si="70"/>
        <v>low CL</v>
      </c>
      <c r="R70" s="11">
        <f t="shared" si="105"/>
        <v>8900062.7066089232</v>
      </c>
      <c r="S70" s="11">
        <f t="shared" si="106"/>
        <v>10822493.888219766</v>
      </c>
      <c r="T70" s="11">
        <f t="shared" si="107"/>
        <v>9389488.9936704002</v>
      </c>
      <c r="U70" s="11">
        <f t="shared" si="108"/>
        <v>10125833.047177305</v>
      </c>
      <c r="V70" s="11">
        <f t="shared" si="109"/>
        <v>10081740.588883478</v>
      </c>
      <c r="W70" s="11">
        <f t="shared" si="110"/>
        <v>9940644.7223432325</v>
      </c>
      <c r="X70" s="11">
        <f t="shared" si="111"/>
        <v>9334373.4208031148</v>
      </c>
      <c r="Y70" s="11">
        <f t="shared" si="112"/>
        <v>8977224.5086231194</v>
      </c>
      <c r="Z70" s="11">
        <f t="shared" si="113"/>
        <v>8617870.9735284317</v>
      </c>
      <c r="AA70" s="11">
        <f t="shared" si="114"/>
        <v>8432682.6486943606</v>
      </c>
      <c r="AB70" s="11">
        <f t="shared" si="115"/>
        <v>8262926.6842631269</v>
      </c>
    </row>
    <row r="71" spans="4:28">
      <c r="D71" s="7" t="s">
        <v>15</v>
      </c>
      <c r="E71" s="9">
        <v>4037000</v>
      </c>
      <c r="F71" s="9">
        <v>5430500</v>
      </c>
      <c r="G71" s="9">
        <v>5512500</v>
      </c>
      <c r="H71" s="9">
        <v>5948500</v>
      </c>
      <c r="I71" s="9">
        <v>5868500</v>
      </c>
      <c r="J71" s="9">
        <v>5579000</v>
      </c>
      <c r="K71" s="9">
        <v>5165500</v>
      </c>
      <c r="L71" s="9">
        <v>4914500</v>
      </c>
      <c r="M71" s="9">
        <v>4638500</v>
      </c>
      <c r="N71" s="9">
        <v>4526500</v>
      </c>
      <c r="O71" s="9">
        <v>4406000</v>
      </c>
      <c r="Q71" s="17" t="str">
        <f t="shared" si="70"/>
        <v>Median boots</v>
      </c>
      <c r="R71" s="11">
        <f t="shared" si="105"/>
        <v>8900062.7066089232</v>
      </c>
      <c r="S71" s="11">
        <f t="shared" si="106"/>
        <v>11972204.738231299</v>
      </c>
      <c r="T71" s="11">
        <f t="shared" si="107"/>
        <v>12152983.817235988</v>
      </c>
      <c r="U71" s="11">
        <f t="shared" si="108"/>
        <v>13114199.408041412</v>
      </c>
      <c r="V71" s="11">
        <f t="shared" si="109"/>
        <v>12937829.574866105</v>
      </c>
      <c r="W71" s="11">
        <f t="shared" si="110"/>
        <v>12299591.241062963</v>
      </c>
      <c r="X71" s="11">
        <f t="shared" si="111"/>
        <v>11387979.665838096</v>
      </c>
      <c r="Y71" s="11">
        <f t="shared" si="112"/>
        <v>10834619.31425057</v>
      </c>
      <c r="Z71" s="11">
        <f t="shared" si="113"/>
        <v>10226143.389795762</v>
      </c>
      <c r="AA71" s="11">
        <f t="shared" si="114"/>
        <v>9979225.6233503316</v>
      </c>
      <c r="AB71" s="11">
        <f t="shared" si="115"/>
        <v>9713568.5621300265</v>
      </c>
    </row>
    <row r="72" spans="4:28">
      <c r="D72" s="7" t="s">
        <v>10</v>
      </c>
      <c r="E72" s="9">
        <v>4037000</v>
      </c>
      <c r="F72" s="9">
        <v>6175000</v>
      </c>
      <c r="G72" s="9">
        <v>6932000</v>
      </c>
      <c r="H72" s="9">
        <v>7563000</v>
      </c>
      <c r="I72" s="9">
        <v>7474000</v>
      </c>
      <c r="J72" s="9">
        <v>7008000</v>
      </c>
      <c r="K72" s="9">
        <v>6475000</v>
      </c>
      <c r="L72" s="9">
        <v>6079000</v>
      </c>
      <c r="M72" s="9">
        <v>5606000</v>
      </c>
      <c r="N72" s="9">
        <v>5434000</v>
      </c>
      <c r="O72" s="9">
        <v>5276000</v>
      </c>
      <c r="Q72" s="17" t="str">
        <f t="shared" si="70"/>
        <v>upp CL</v>
      </c>
      <c r="R72" s="11">
        <f t="shared" si="105"/>
        <v>8900062.7066089232</v>
      </c>
      <c r="S72" s="11">
        <f t="shared" si="106"/>
        <v>13613546.498219</v>
      </c>
      <c r="T72" s="11">
        <f t="shared" si="107"/>
        <v>15282446.04464034</v>
      </c>
      <c r="U72" s="11">
        <f t="shared" si="108"/>
        <v>16673563.103810573</v>
      </c>
      <c r="V72" s="11">
        <f t="shared" si="109"/>
        <v>16477351.664403044</v>
      </c>
      <c r="W72" s="11">
        <f t="shared" si="110"/>
        <v>15449997.386156881</v>
      </c>
      <c r="X72" s="11">
        <f t="shared" si="111"/>
        <v>14274933.3726264</v>
      </c>
      <c r="Y72" s="11">
        <f t="shared" si="112"/>
        <v>13401902.69840863</v>
      </c>
      <c r="Z72" s="11">
        <f t="shared" si="113"/>
        <v>12359116.05975963</v>
      </c>
      <c r="AA72" s="11">
        <f t="shared" si="114"/>
        <v>11979920.91843272</v>
      </c>
      <c r="AB72" s="11">
        <f t="shared" si="115"/>
        <v>11631590.497911489</v>
      </c>
    </row>
    <row r="73" spans="4:28">
      <c r="D73" s="5" t="s">
        <v>6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Q73" s="16" t="str">
        <f t="shared" si="70"/>
        <v>F 75%SPR30</v>
      </c>
    </row>
    <row r="74" spans="4:28">
      <c r="D74" s="7" t="s">
        <v>8</v>
      </c>
      <c r="E74" s="9">
        <v>4037000</v>
      </c>
      <c r="F74" s="9">
        <v>5357000</v>
      </c>
      <c r="G74" s="9">
        <v>5970000</v>
      </c>
      <c r="H74" s="9">
        <v>6373000</v>
      </c>
      <c r="I74" s="9">
        <v>6187000</v>
      </c>
      <c r="J74" s="9">
        <v>5609000</v>
      </c>
      <c r="K74" s="9">
        <v>5026000</v>
      </c>
      <c r="L74" s="9">
        <v>4636000</v>
      </c>
      <c r="M74" s="9">
        <v>4361000</v>
      </c>
      <c r="N74" s="9">
        <v>4246000</v>
      </c>
      <c r="O74" s="9">
        <v>4157000</v>
      </c>
      <c r="Q74" s="17" t="str">
        <f t="shared" si="70"/>
        <v>Deterministic run</v>
      </c>
      <c r="R74" s="11">
        <f t="shared" ref="R74:R77" si="116">CONVERT(E74,"kg","lbm")</f>
        <v>8900062.7066089232</v>
      </c>
      <c r="S74" s="11">
        <f t="shared" ref="S74:S77" si="117">CONVERT(F74,"kg","lbm")</f>
        <v>11810164.954001486</v>
      </c>
      <c r="T74" s="11">
        <f t="shared" ref="T74:T77" si="118">CONVERT(G74,"kg","lbm")</f>
        <v>13161598.800707275</v>
      </c>
      <c r="U74" s="11">
        <f t="shared" ref="U74:U77" si="119">CONVERT(H74,"kg","lbm")</f>
        <v>14050061.835327884</v>
      </c>
      <c r="V74" s="11">
        <f t="shared" ref="V74:V77" si="120">CONVERT(I74,"kg","lbm")</f>
        <v>13640001.973195294</v>
      </c>
      <c r="W74" s="11">
        <f t="shared" ref="W74:W77" si="121">CONVERT(J74,"kg","lbm")</f>
        <v>12365729.928503703</v>
      </c>
      <c r="X74" s="11">
        <f t="shared" ref="X74:X77" si="122">CONVERT(K74,"kg","lbm")</f>
        <v>11080434.769238653</v>
      </c>
      <c r="Y74" s="11">
        <f t="shared" ref="Y74:Y77" si="123">CONVERT(L74,"kg","lbm")</f>
        <v>10220631.832509033</v>
      </c>
      <c r="Z74" s="11">
        <f t="shared" ref="Z74:Z77" si="124">CONVERT(M74,"kg","lbm")</f>
        <v>9614360.5309689138</v>
      </c>
      <c r="AA74" s="11">
        <f t="shared" ref="AA74:AA77" si="125">CONVERT(N74,"kg","lbm")</f>
        <v>9360828.8957794122</v>
      </c>
      <c r="AB74" s="11">
        <f t="shared" ref="AB74:AB77" si="126">CONVERT(O74,"kg","lbm")</f>
        <v>9164617.4563718829</v>
      </c>
    </row>
    <row r="75" spans="4:28">
      <c r="D75" s="7" t="s">
        <v>9</v>
      </c>
      <c r="E75" s="9">
        <v>4037000</v>
      </c>
      <c r="F75" s="9">
        <v>4909000</v>
      </c>
      <c r="G75" s="9">
        <v>4871000</v>
      </c>
      <c r="H75" s="9">
        <v>5179000</v>
      </c>
      <c r="I75" s="9">
        <v>5060000</v>
      </c>
      <c r="J75" s="9">
        <v>4920000</v>
      </c>
      <c r="K75" s="9">
        <v>4555000</v>
      </c>
      <c r="L75" s="9">
        <v>4332000</v>
      </c>
      <c r="M75" s="9">
        <v>4129000</v>
      </c>
      <c r="N75" s="9">
        <v>4026000</v>
      </c>
      <c r="O75" s="9">
        <v>3921000</v>
      </c>
      <c r="Q75" s="17" t="str">
        <f t="shared" si="70"/>
        <v>low CL</v>
      </c>
      <c r="R75" s="11">
        <f t="shared" si="116"/>
        <v>8900062.7066089232</v>
      </c>
      <c r="S75" s="11">
        <f t="shared" si="117"/>
        <v>10822493.888219766</v>
      </c>
      <c r="T75" s="11">
        <f t="shared" si="118"/>
        <v>10738718.217461497</v>
      </c>
      <c r="U75" s="11">
        <f t="shared" si="119"/>
        <v>11417742.075186428</v>
      </c>
      <c r="V75" s="11">
        <f t="shared" si="120"/>
        <v>11155391.948338158</v>
      </c>
      <c r="W75" s="11">
        <f t="shared" si="121"/>
        <v>10846744.740281373</v>
      </c>
      <c r="X75" s="11">
        <f t="shared" si="122"/>
        <v>10042057.376419034</v>
      </c>
      <c r="Y75" s="11">
        <f t="shared" si="123"/>
        <v>9550426.4664428663</v>
      </c>
      <c r="Z75" s="11">
        <f t="shared" si="124"/>
        <v>9102888.0147605259</v>
      </c>
      <c r="AA75" s="11">
        <f t="shared" si="125"/>
        <v>8875811.8545473181</v>
      </c>
      <c r="AB75" s="11">
        <f t="shared" si="126"/>
        <v>8644326.4485047273</v>
      </c>
    </row>
    <row r="76" spans="4:28">
      <c r="D76" s="7" t="s">
        <v>15</v>
      </c>
      <c r="E76" s="9">
        <v>4037000</v>
      </c>
      <c r="F76" s="9">
        <v>5430500</v>
      </c>
      <c r="G76" s="9">
        <v>6300000</v>
      </c>
      <c r="H76" s="9">
        <v>6677500</v>
      </c>
      <c r="I76" s="9">
        <v>6476500</v>
      </c>
      <c r="J76" s="9">
        <v>6062500</v>
      </c>
      <c r="K76" s="9">
        <v>5546000</v>
      </c>
      <c r="L76" s="9">
        <v>5218000</v>
      </c>
      <c r="M76" s="9">
        <v>4901000</v>
      </c>
      <c r="N76" s="9">
        <v>4754500</v>
      </c>
      <c r="O76" s="9">
        <v>4608500</v>
      </c>
      <c r="Q76" s="17" t="str">
        <f t="shared" si="70"/>
        <v>Median boots</v>
      </c>
      <c r="R76" s="11">
        <f t="shared" si="116"/>
        <v>8900062.7066089232</v>
      </c>
      <c r="S76" s="11">
        <f t="shared" si="117"/>
        <v>11972204.738231299</v>
      </c>
      <c r="T76" s="11">
        <f t="shared" si="118"/>
        <v>13889124.362555416</v>
      </c>
      <c r="U76" s="11">
        <f t="shared" si="119"/>
        <v>14721369.512851395</v>
      </c>
      <c r="V76" s="11">
        <f t="shared" si="120"/>
        <v>14278240.306998437</v>
      </c>
      <c r="W76" s="11">
        <f t="shared" si="121"/>
        <v>13365526.420316223</v>
      </c>
      <c r="X76" s="11">
        <f t="shared" si="122"/>
        <v>12226838.684878148</v>
      </c>
      <c r="Y76" s="11">
        <f t="shared" si="123"/>
        <v>11503722.368859392</v>
      </c>
      <c r="Z76" s="11">
        <f t="shared" si="124"/>
        <v>10804856.904902237</v>
      </c>
      <c r="AA76" s="11">
        <f t="shared" si="125"/>
        <v>10481879.647899956</v>
      </c>
      <c r="AB76" s="11">
        <f t="shared" si="126"/>
        <v>10160004.702355022</v>
      </c>
    </row>
    <row r="77" spans="4:28">
      <c r="D77" s="7" t="s">
        <v>10</v>
      </c>
      <c r="E77" s="9">
        <v>4037000</v>
      </c>
      <c r="F77" s="9">
        <v>6175000</v>
      </c>
      <c r="G77" s="9">
        <v>7920000</v>
      </c>
      <c r="H77" s="9">
        <v>8493000</v>
      </c>
      <c r="I77" s="9">
        <v>8247000</v>
      </c>
      <c r="J77" s="9">
        <v>7627000</v>
      </c>
      <c r="K77" s="9">
        <v>6939000</v>
      </c>
      <c r="L77" s="9">
        <v>6462000</v>
      </c>
      <c r="M77" s="9">
        <v>5907000</v>
      </c>
      <c r="N77" s="9">
        <v>5713000</v>
      </c>
      <c r="O77" s="9">
        <v>5511000</v>
      </c>
      <c r="Q77" s="17" t="str">
        <f t="shared" si="70"/>
        <v>upp CL</v>
      </c>
      <c r="R77" s="11">
        <f t="shared" si="116"/>
        <v>8900062.7066089232</v>
      </c>
      <c r="S77" s="11">
        <f t="shared" si="117"/>
        <v>13613546.498219</v>
      </c>
      <c r="T77" s="11">
        <f t="shared" si="118"/>
        <v>17460613.484355379</v>
      </c>
      <c r="U77" s="11">
        <f t="shared" si="119"/>
        <v>18723862.414473515</v>
      </c>
      <c r="V77" s="11">
        <f t="shared" si="120"/>
        <v>18181525.177459449</v>
      </c>
      <c r="W77" s="11">
        <f t="shared" si="121"/>
        <v>16814658.970350817</v>
      </c>
      <c r="X77" s="11">
        <f t="shared" si="122"/>
        <v>15297878.405043179</v>
      </c>
      <c r="Y77" s="11">
        <f t="shared" si="123"/>
        <v>14246273.274735413</v>
      </c>
      <c r="Z77" s="11">
        <f t="shared" si="124"/>
        <v>13022707.557081722</v>
      </c>
      <c r="AA77" s="11">
        <f t="shared" si="125"/>
        <v>12595010.711631604</v>
      </c>
      <c r="AB77" s="11">
        <f t="shared" si="126"/>
        <v>12149676.882863952</v>
      </c>
    </row>
    <row r="78" spans="4:28">
      <c r="D78" s="5" t="s">
        <v>5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Q78" s="16" t="str">
        <f t="shared" si="70"/>
        <v>F 85%SPR30</v>
      </c>
    </row>
    <row r="79" spans="4:28">
      <c r="D79" s="7" t="s">
        <v>8</v>
      </c>
      <c r="E79" s="9">
        <v>4037000</v>
      </c>
      <c r="F79" s="9">
        <v>5357000</v>
      </c>
      <c r="G79" s="9">
        <v>6703000</v>
      </c>
      <c r="H79" s="9">
        <v>7029000</v>
      </c>
      <c r="I79" s="9">
        <v>6709000</v>
      </c>
      <c r="J79" s="9">
        <v>5994000</v>
      </c>
      <c r="K79" s="9">
        <v>5314000</v>
      </c>
      <c r="L79" s="9">
        <v>4868000</v>
      </c>
      <c r="M79" s="9">
        <v>4560000</v>
      </c>
      <c r="N79" s="9">
        <v>4425000</v>
      </c>
      <c r="O79" s="9">
        <v>4324000</v>
      </c>
      <c r="Q79" s="17" t="str">
        <f t="shared" si="70"/>
        <v>Deterministic run</v>
      </c>
      <c r="R79" s="11">
        <f t="shared" ref="R79:R82" si="127">CONVERT(E79,"kg","lbm")</f>
        <v>8900062.7066089232</v>
      </c>
      <c r="S79" s="11">
        <f t="shared" ref="S79:S82" si="128">CONVERT(F79,"kg","lbm")</f>
        <v>11810164.954001486</v>
      </c>
      <c r="T79" s="11">
        <f t="shared" ref="T79:T82" si="129">CONVERT(G79,"kg","lbm")</f>
        <v>14777587.397176024</v>
      </c>
      <c r="U79" s="11">
        <f t="shared" ref="U79:U82" si="130">CONVERT(H79,"kg","lbm")</f>
        <v>15496294.467365399</v>
      </c>
      <c r="V79" s="11">
        <f t="shared" ref="V79:V82" si="131">CONVERT(I79,"kg","lbm")</f>
        <v>14790815.134664172</v>
      </c>
      <c r="W79" s="11">
        <f t="shared" ref="W79:W82" si="132">CONVERT(J79,"kg","lbm")</f>
        <v>13214509.750659868</v>
      </c>
      <c r="X79" s="11">
        <f t="shared" ref="X79:X82" si="133">CONVERT(K79,"kg","lbm")</f>
        <v>11715366.168669758</v>
      </c>
      <c r="Y79" s="11">
        <f t="shared" ref="Y79:Y82" si="134">CONVERT(L79,"kg","lbm")</f>
        <v>10732104.348717423</v>
      </c>
      <c r="Z79" s="11">
        <f t="shared" ref="Z79:Z82" si="135">CONVERT(M79,"kg","lbm")</f>
        <v>10053080.490992492</v>
      </c>
      <c r="AA79" s="11">
        <f t="shared" ref="AA79:AA82" si="136">CONVERT(N79,"kg","lbm")</f>
        <v>9755456.3975091614</v>
      </c>
      <c r="AB79" s="11">
        <f t="shared" ref="AB79:AB82" si="137">CONVERT(O79,"kg","lbm")</f>
        <v>9532789.4831253346</v>
      </c>
    </row>
    <row r="80" spans="4:28">
      <c r="D80" s="7" t="s">
        <v>9</v>
      </c>
      <c r="E80" s="9">
        <v>4037000</v>
      </c>
      <c r="F80" s="9">
        <v>4909000</v>
      </c>
      <c r="G80" s="9">
        <v>5469000</v>
      </c>
      <c r="H80" s="9">
        <v>5727000</v>
      </c>
      <c r="I80" s="9">
        <v>5502000</v>
      </c>
      <c r="J80" s="9">
        <v>5258000</v>
      </c>
      <c r="K80" s="9">
        <v>4824000</v>
      </c>
      <c r="L80" s="9">
        <v>4527000</v>
      </c>
      <c r="M80" s="9">
        <v>4304000</v>
      </c>
      <c r="N80" s="9">
        <v>4175000</v>
      </c>
      <c r="O80" s="9">
        <v>4047000</v>
      </c>
      <c r="Q80" s="17" t="str">
        <f t="shared" si="70"/>
        <v>low CL</v>
      </c>
      <c r="R80" s="11">
        <f t="shared" si="127"/>
        <v>8900062.7066089232</v>
      </c>
      <c r="S80" s="11">
        <f t="shared" si="128"/>
        <v>10822493.888219766</v>
      </c>
      <c r="T80" s="11">
        <f t="shared" si="129"/>
        <v>12057082.720446914</v>
      </c>
      <c r="U80" s="11">
        <f t="shared" si="130"/>
        <v>12625875.43243728</v>
      </c>
      <c r="V80" s="11">
        <f t="shared" si="131"/>
        <v>12129835.27663173</v>
      </c>
      <c r="W80" s="11">
        <f t="shared" si="132"/>
        <v>11591907.285447044</v>
      </c>
      <c r="X80" s="11">
        <f t="shared" si="133"/>
        <v>10635100.940471005</v>
      </c>
      <c r="Y80" s="11">
        <f t="shared" si="134"/>
        <v>9980327.9348076768</v>
      </c>
      <c r="Z80" s="11">
        <f t="shared" si="135"/>
        <v>9488697.0248315092</v>
      </c>
      <c r="AA80" s="11">
        <f t="shared" si="136"/>
        <v>9204300.6688363273</v>
      </c>
      <c r="AB80" s="11">
        <f t="shared" si="137"/>
        <v>8922108.9357558358</v>
      </c>
    </row>
    <row r="81" spans="4:28">
      <c r="D81" s="7" t="s">
        <v>15</v>
      </c>
      <c r="E81" s="9">
        <v>4037000</v>
      </c>
      <c r="F81" s="9">
        <v>5430500</v>
      </c>
      <c r="G81" s="9">
        <v>7074000</v>
      </c>
      <c r="H81" s="9">
        <v>7354500</v>
      </c>
      <c r="I81" s="9">
        <v>7022500</v>
      </c>
      <c r="J81" s="9">
        <v>6471000</v>
      </c>
      <c r="K81" s="9">
        <v>5850000</v>
      </c>
      <c r="L81" s="9">
        <v>5458500</v>
      </c>
      <c r="M81" s="9">
        <v>5085500</v>
      </c>
      <c r="N81" s="9">
        <v>4907000</v>
      </c>
      <c r="O81" s="9">
        <v>4768500</v>
      </c>
      <c r="Q81" s="17" t="str">
        <f t="shared" si="70"/>
        <v>Median boots</v>
      </c>
      <c r="R81" s="11">
        <f t="shared" si="127"/>
        <v>8900062.7066089232</v>
      </c>
      <c r="S81" s="11">
        <f t="shared" si="128"/>
        <v>11972204.738231299</v>
      </c>
      <c r="T81" s="11">
        <f t="shared" si="129"/>
        <v>15595502.49852651</v>
      </c>
      <c r="U81" s="11">
        <f t="shared" si="130"/>
        <v>16213899.226097431</v>
      </c>
      <c r="V81" s="11">
        <f t="shared" si="131"/>
        <v>15481964.418419907</v>
      </c>
      <c r="W81" s="11">
        <f t="shared" si="132"/>
        <v>14266114.880967636</v>
      </c>
      <c r="X81" s="11">
        <f t="shared" si="133"/>
        <v>12897044.050944315</v>
      </c>
      <c r="Y81" s="11">
        <f t="shared" si="134"/>
        <v>12033934.179842656</v>
      </c>
      <c r="Z81" s="11">
        <f t="shared" si="135"/>
        <v>11211609.832662789</v>
      </c>
      <c r="AA81" s="11">
        <f t="shared" si="136"/>
        <v>10818084.642390385</v>
      </c>
      <c r="AB81" s="11">
        <f t="shared" si="137"/>
        <v>10512744.368705636</v>
      </c>
    </row>
    <row r="82" spans="4:28">
      <c r="D82" s="7" t="s">
        <v>10</v>
      </c>
      <c r="E82" s="9">
        <v>4037000</v>
      </c>
      <c r="F82" s="9">
        <v>6175000</v>
      </c>
      <c r="G82" s="9">
        <v>8896000</v>
      </c>
      <c r="H82" s="9">
        <v>9361000</v>
      </c>
      <c r="I82" s="9">
        <v>8942000</v>
      </c>
      <c r="J82" s="9">
        <v>8137000</v>
      </c>
      <c r="K82" s="9">
        <v>7308000</v>
      </c>
      <c r="L82" s="9">
        <v>6767000</v>
      </c>
      <c r="M82" s="9">
        <v>6139000</v>
      </c>
      <c r="N82" s="9">
        <v>5927000</v>
      </c>
      <c r="O82" s="9">
        <v>5692000</v>
      </c>
      <c r="Q82" s="17" t="str">
        <f t="shared" si="70"/>
        <v>upp CL</v>
      </c>
      <c r="R82" s="11">
        <f t="shared" si="127"/>
        <v>8900062.7066089232</v>
      </c>
      <c r="S82" s="11">
        <f t="shared" si="128"/>
        <v>13613546.498219</v>
      </c>
      <c r="T82" s="11">
        <f t="shared" si="129"/>
        <v>19612325.449094124</v>
      </c>
      <c r="U82" s="11">
        <f t="shared" si="130"/>
        <v>20637475.104425594</v>
      </c>
      <c r="V82" s="11">
        <f t="shared" si="131"/>
        <v>19713738.103169926</v>
      </c>
      <c r="W82" s="11">
        <f t="shared" si="132"/>
        <v>17939016.656843401</v>
      </c>
      <c r="X82" s="11">
        <f t="shared" si="133"/>
        <v>16111384.260564283</v>
      </c>
      <c r="Y82" s="11">
        <f t="shared" si="134"/>
        <v>14918683.263716269</v>
      </c>
      <c r="Z82" s="11">
        <f t="shared" si="135"/>
        <v>13534180.073290111</v>
      </c>
      <c r="AA82" s="11">
        <f t="shared" si="136"/>
        <v>13066800.015375547</v>
      </c>
      <c r="AB82" s="11">
        <f t="shared" si="137"/>
        <v>12548713.630423084</v>
      </c>
    </row>
    <row r="83" spans="4:28">
      <c r="D83" s="5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4:28">
      <c r="D84" s="7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4:28">
      <c r="D85" s="7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4:28">
      <c r="D86" s="7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4:28">
      <c r="D87" s="7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E10:R268"/>
  <sheetViews>
    <sheetView tabSelected="1" workbookViewId="0">
      <selection activeCell="E13" sqref="E13"/>
    </sheetView>
  </sheetViews>
  <sheetFormatPr defaultRowHeight="11.25"/>
  <cols>
    <col min="1" max="3" width="9.140625" style="23"/>
    <col min="4" max="4" width="5.140625" style="23" customWidth="1"/>
    <col min="5" max="5" width="19.42578125" style="23" customWidth="1"/>
    <col min="6" max="6" width="6.42578125" style="23" customWidth="1"/>
    <col min="7" max="7" width="0" style="23" hidden="1" customWidth="1"/>
    <col min="8" max="8" width="8.5703125" style="23" customWidth="1"/>
    <col min="9" max="11" width="9.140625" style="23"/>
    <col min="12" max="12" width="2.28515625" style="23" customWidth="1"/>
    <col min="13" max="13" width="6.42578125" style="23" customWidth="1"/>
    <col min="14" max="14" width="0" style="23" hidden="1" customWidth="1"/>
    <col min="15" max="15" width="8.5703125" style="23" customWidth="1"/>
    <col min="16" max="17" width="9.140625" style="23"/>
    <col min="18" max="18" width="9.85546875" style="23" customWidth="1"/>
    <col min="19" max="16384" width="9.140625" style="23"/>
  </cols>
  <sheetData>
    <row r="10" spans="5:18">
      <c r="I10" s="64"/>
    </row>
    <row r="11" spans="5:18">
      <c r="E11" s="27"/>
      <c r="F11" s="27"/>
      <c r="P11" s="27"/>
      <c r="Q11" s="27"/>
      <c r="R11" s="27"/>
    </row>
    <row r="12" spans="5:18" ht="20.25" customHeight="1">
      <c r="I12" s="65" t="s">
        <v>99</v>
      </c>
      <c r="P12" s="65" t="s">
        <v>100</v>
      </c>
    </row>
    <row r="13" spans="5:18">
      <c r="E13" s="66"/>
      <c r="F13" s="66"/>
      <c r="G13" s="66"/>
      <c r="H13" s="66"/>
      <c r="J13" s="27"/>
      <c r="K13" s="27"/>
      <c r="L13" s="27"/>
      <c r="M13" s="27"/>
      <c r="N13" s="27"/>
    </row>
    <row r="14" spans="5:18" ht="52.5" customHeight="1">
      <c r="E14" s="27"/>
      <c r="F14" s="67" t="s">
        <v>95</v>
      </c>
      <c r="G14" s="68" t="s">
        <v>101</v>
      </c>
      <c r="H14" s="69" t="s">
        <v>102</v>
      </c>
      <c r="I14" s="111" t="s">
        <v>103</v>
      </c>
      <c r="J14" s="70" t="s">
        <v>104</v>
      </c>
      <c r="K14" s="69" t="s">
        <v>105</v>
      </c>
      <c r="M14" s="67" t="s">
        <v>95</v>
      </c>
      <c r="N14" s="68" t="s">
        <v>101</v>
      </c>
      <c r="O14" s="69" t="s">
        <v>102</v>
      </c>
      <c r="P14" s="111" t="s">
        <v>106</v>
      </c>
      <c r="Q14" s="70" t="s">
        <v>105</v>
      </c>
      <c r="R14" s="69" t="s">
        <v>107</v>
      </c>
    </row>
    <row r="15" spans="5:18">
      <c r="E15" s="27"/>
      <c r="F15" s="71">
        <v>2008</v>
      </c>
      <c r="G15" s="72">
        <v>7</v>
      </c>
      <c r="H15" s="73" t="s">
        <v>108</v>
      </c>
      <c r="I15" s="74">
        <v>0.32100000000000001</v>
      </c>
      <c r="J15" s="74">
        <v>0</v>
      </c>
      <c r="K15" s="75">
        <v>0</v>
      </c>
      <c r="L15" s="76"/>
      <c r="M15" s="71">
        <v>2008</v>
      </c>
      <c r="N15" s="72">
        <v>7</v>
      </c>
      <c r="O15" s="73" t="s">
        <v>109</v>
      </c>
      <c r="P15" s="74">
        <v>8.9999999999999993E-3</v>
      </c>
      <c r="Q15" s="74">
        <v>0.95699999999999996</v>
      </c>
      <c r="R15" s="75">
        <v>0.999</v>
      </c>
    </row>
    <row r="16" spans="5:18">
      <c r="E16" s="27"/>
      <c r="F16" s="77"/>
      <c r="G16" s="78">
        <v>8</v>
      </c>
      <c r="H16" s="79" t="s">
        <v>110</v>
      </c>
      <c r="I16" s="80">
        <v>0.41199999999999998</v>
      </c>
      <c r="J16" s="80">
        <v>1E-3</v>
      </c>
      <c r="K16" s="81">
        <v>0</v>
      </c>
      <c r="L16" s="76"/>
      <c r="M16" s="77"/>
      <c r="N16" s="78">
        <v>8</v>
      </c>
      <c r="O16" s="79" t="s">
        <v>111</v>
      </c>
      <c r="P16" s="80">
        <v>2.4E-2</v>
      </c>
      <c r="Q16" s="80">
        <v>0.96699999999999997</v>
      </c>
      <c r="R16" s="81">
        <v>0.999</v>
      </c>
    </row>
    <row r="17" spans="5:18">
      <c r="E17" s="27"/>
      <c r="F17" s="77"/>
      <c r="G17" s="78">
        <v>9</v>
      </c>
      <c r="H17" s="79" t="s">
        <v>109</v>
      </c>
      <c r="I17" s="80">
        <v>0.50900000000000001</v>
      </c>
      <c r="J17" s="80">
        <v>5.0000000000000001E-3</v>
      </c>
      <c r="K17" s="81">
        <v>0</v>
      </c>
      <c r="L17" s="76"/>
      <c r="M17" s="77"/>
      <c r="N17" s="78">
        <v>9</v>
      </c>
      <c r="O17" s="79" t="s">
        <v>112</v>
      </c>
      <c r="P17" s="80">
        <v>3.2000000000000001E-2</v>
      </c>
      <c r="Q17" s="80">
        <v>0.97099999999999997</v>
      </c>
      <c r="R17" s="81">
        <v>0.999</v>
      </c>
    </row>
    <row r="18" spans="5:18">
      <c r="E18" s="27"/>
      <c r="F18" s="77"/>
      <c r="G18" s="78">
        <v>10</v>
      </c>
      <c r="H18" s="79" t="s">
        <v>113</v>
      </c>
      <c r="I18" s="80">
        <v>0.55600000000000005</v>
      </c>
      <c r="J18" s="80">
        <v>7.0000000000000001E-3</v>
      </c>
      <c r="K18" s="81">
        <v>0</v>
      </c>
      <c r="L18" s="76"/>
      <c r="M18" s="77"/>
      <c r="N18" s="78">
        <v>10</v>
      </c>
      <c r="O18" s="79" t="s">
        <v>114</v>
      </c>
      <c r="P18" s="80">
        <v>3.7999999999999999E-2</v>
      </c>
      <c r="Q18" s="80">
        <v>0.97299999999999998</v>
      </c>
      <c r="R18" s="81">
        <v>0.999</v>
      </c>
    </row>
    <row r="19" spans="5:18">
      <c r="E19" s="27"/>
      <c r="F19" s="77"/>
      <c r="G19" s="78">
        <v>11</v>
      </c>
      <c r="H19" s="79" t="s">
        <v>111</v>
      </c>
      <c r="I19" s="80">
        <v>0.60299999999999998</v>
      </c>
      <c r="J19" s="80">
        <v>8.9999999999999993E-3</v>
      </c>
      <c r="K19" s="81">
        <v>0</v>
      </c>
      <c r="L19" s="76"/>
      <c r="M19" s="77"/>
      <c r="N19" s="78">
        <v>11</v>
      </c>
      <c r="O19" s="79" t="s">
        <v>115</v>
      </c>
      <c r="P19" s="80">
        <v>4.9000000000000002E-2</v>
      </c>
      <c r="Q19" s="80">
        <v>0.98</v>
      </c>
      <c r="R19" s="81">
        <v>0.999</v>
      </c>
    </row>
    <row r="20" spans="5:18">
      <c r="E20" s="27"/>
      <c r="F20" s="77"/>
      <c r="G20" s="78">
        <v>12</v>
      </c>
      <c r="H20" s="79" t="s">
        <v>112</v>
      </c>
      <c r="I20" s="80">
        <v>0.64</v>
      </c>
      <c r="J20" s="80">
        <v>1.4E-2</v>
      </c>
      <c r="K20" s="81">
        <v>0</v>
      </c>
      <c r="L20" s="76"/>
      <c r="M20" s="77"/>
      <c r="N20" s="78">
        <v>12</v>
      </c>
      <c r="O20" s="79" t="s">
        <v>116</v>
      </c>
      <c r="P20" s="80">
        <v>6.0999999999999999E-2</v>
      </c>
      <c r="Q20" s="80">
        <v>0.98199999999999998</v>
      </c>
      <c r="R20" s="81">
        <v>0.999</v>
      </c>
    </row>
    <row r="21" spans="5:18">
      <c r="E21" s="27"/>
      <c r="F21" s="77"/>
      <c r="G21" s="78">
        <v>13</v>
      </c>
      <c r="H21" s="79" t="s">
        <v>114</v>
      </c>
      <c r="I21" s="80">
        <v>0.67500000000000004</v>
      </c>
      <c r="J21" s="80">
        <v>0.02</v>
      </c>
      <c r="K21" s="81">
        <v>0</v>
      </c>
      <c r="L21" s="76"/>
      <c r="M21" s="77"/>
      <c r="N21" s="78">
        <v>13</v>
      </c>
      <c r="O21" s="79" t="s">
        <v>117</v>
      </c>
      <c r="P21" s="80">
        <v>7.6999999999999999E-2</v>
      </c>
      <c r="Q21" s="80">
        <v>0.98799999999999999</v>
      </c>
      <c r="R21" s="81">
        <v>0.999</v>
      </c>
    </row>
    <row r="22" spans="5:18">
      <c r="E22" s="27"/>
      <c r="F22" s="77"/>
      <c r="G22" s="78">
        <v>14</v>
      </c>
      <c r="H22" s="79" t="s">
        <v>115</v>
      </c>
      <c r="I22" s="80">
        <v>0.69899999999999995</v>
      </c>
      <c r="J22" s="80">
        <v>2.7E-2</v>
      </c>
      <c r="K22" s="81">
        <v>1E-3</v>
      </c>
      <c r="L22" s="76"/>
      <c r="M22" s="77"/>
      <c r="N22" s="78">
        <v>14</v>
      </c>
      <c r="O22" s="79" t="s">
        <v>118</v>
      </c>
      <c r="P22" s="80">
        <v>0.1</v>
      </c>
      <c r="Q22" s="80">
        <v>0.98899999999999999</v>
      </c>
      <c r="R22" s="81">
        <v>0.999</v>
      </c>
    </row>
    <row r="23" spans="5:18">
      <c r="E23" s="27"/>
      <c r="F23" s="77"/>
      <c r="G23" s="78">
        <v>15</v>
      </c>
      <c r="H23" s="79" t="s">
        <v>116</v>
      </c>
      <c r="I23" s="80">
        <v>0.73</v>
      </c>
      <c r="J23" s="80">
        <v>3.4000000000000002E-2</v>
      </c>
      <c r="K23" s="81">
        <v>1E-3</v>
      </c>
      <c r="L23" s="76"/>
      <c r="M23" s="77"/>
      <c r="N23" s="78">
        <v>15</v>
      </c>
      <c r="O23" s="79" t="s">
        <v>119</v>
      </c>
      <c r="P23" s="80">
        <v>0.11899999999999999</v>
      </c>
      <c r="Q23" s="80">
        <v>0.98899999999999999</v>
      </c>
      <c r="R23" s="81">
        <v>0.999</v>
      </c>
    </row>
    <row r="24" spans="5:18">
      <c r="E24" s="27"/>
      <c r="F24" s="77"/>
      <c r="G24" s="78">
        <v>16</v>
      </c>
      <c r="H24" s="79" t="s">
        <v>120</v>
      </c>
      <c r="I24" s="80">
        <v>0.76600000000000001</v>
      </c>
      <c r="J24" s="80">
        <v>4.4999999999999998E-2</v>
      </c>
      <c r="K24" s="81">
        <v>2E-3</v>
      </c>
      <c r="L24" s="76"/>
      <c r="M24" s="77"/>
      <c r="N24" s="78">
        <v>16</v>
      </c>
      <c r="O24" s="79" t="s">
        <v>121</v>
      </c>
      <c r="P24" s="80">
        <v>0.13200000000000001</v>
      </c>
      <c r="Q24" s="80">
        <v>0.99</v>
      </c>
      <c r="R24" s="81">
        <v>0.999</v>
      </c>
    </row>
    <row r="25" spans="5:18">
      <c r="E25" s="27"/>
      <c r="F25" s="77"/>
      <c r="G25" s="78">
        <v>17</v>
      </c>
      <c r="H25" s="79" t="s">
        <v>118</v>
      </c>
      <c r="I25" s="80">
        <v>0.78600000000000003</v>
      </c>
      <c r="J25" s="80">
        <v>6.0999999999999999E-2</v>
      </c>
      <c r="K25" s="81">
        <v>4.0000000000000001E-3</v>
      </c>
      <c r="L25" s="76"/>
      <c r="M25" s="77"/>
      <c r="N25" s="78">
        <v>17</v>
      </c>
      <c r="O25" s="79" t="s">
        <v>122</v>
      </c>
      <c r="P25" s="80">
        <v>0.154</v>
      </c>
      <c r="Q25" s="80">
        <v>0.99099999999999999</v>
      </c>
      <c r="R25" s="81">
        <v>0.999</v>
      </c>
    </row>
    <row r="26" spans="5:18">
      <c r="E26" s="27"/>
      <c r="F26" s="77"/>
      <c r="G26" s="78">
        <v>18</v>
      </c>
      <c r="H26" s="79" t="s">
        <v>119</v>
      </c>
      <c r="I26" s="80">
        <v>0.81299999999999994</v>
      </c>
      <c r="J26" s="80">
        <v>0.08</v>
      </c>
      <c r="K26" s="81">
        <v>4.0000000000000001E-3</v>
      </c>
      <c r="L26" s="76"/>
      <c r="M26" s="77"/>
      <c r="N26" s="78">
        <v>18</v>
      </c>
      <c r="O26" s="79" t="s">
        <v>123</v>
      </c>
      <c r="P26" s="80">
        <v>0.16500000000000001</v>
      </c>
      <c r="Q26" s="80">
        <v>0.99099999999999999</v>
      </c>
      <c r="R26" s="81">
        <v>0.999</v>
      </c>
    </row>
    <row r="27" spans="5:18">
      <c r="E27" s="27"/>
      <c r="F27" s="77"/>
      <c r="G27" s="78">
        <v>19</v>
      </c>
      <c r="H27" s="79" t="s">
        <v>121</v>
      </c>
      <c r="I27" s="80">
        <v>0.82899999999999996</v>
      </c>
      <c r="J27" s="80">
        <v>9.6000000000000002E-2</v>
      </c>
      <c r="K27" s="81">
        <v>4.0000000000000001E-3</v>
      </c>
      <c r="L27" s="76"/>
      <c r="M27" s="77"/>
      <c r="N27" s="78">
        <v>19</v>
      </c>
      <c r="O27" s="79" t="s">
        <v>124</v>
      </c>
      <c r="P27" s="80">
        <v>0.20499999999999999</v>
      </c>
      <c r="Q27" s="80">
        <v>0.995</v>
      </c>
      <c r="R27" s="81">
        <v>0.999</v>
      </c>
    </row>
    <row r="28" spans="5:18">
      <c r="E28" s="27"/>
      <c r="F28" s="82"/>
      <c r="G28" s="83">
        <v>20</v>
      </c>
      <c r="H28" s="84" t="s">
        <v>123</v>
      </c>
      <c r="I28" s="85">
        <v>0.86599999999999999</v>
      </c>
      <c r="J28" s="85">
        <v>0.13800000000000001</v>
      </c>
      <c r="K28" s="86">
        <v>1.2E-2</v>
      </c>
      <c r="L28" s="76"/>
      <c r="M28" s="82"/>
      <c r="N28" s="83">
        <v>20</v>
      </c>
      <c r="O28" s="84" t="s">
        <v>125</v>
      </c>
      <c r="P28" s="85">
        <v>0.25700000000000001</v>
      </c>
      <c r="Q28" s="85">
        <v>0.996</v>
      </c>
      <c r="R28" s="86">
        <v>0.999</v>
      </c>
    </row>
    <row r="29" spans="5:18">
      <c r="E29" s="27"/>
      <c r="F29" s="77">
        <v>2009</v>
      </c>
      <c r="G29" s="78">
        <v>7</v>
      </c>
      <c r="H29" s="79" t="s">
        <v>108</v>
      </c>
      <c r="I29" s="80">
        <v>0.04</v>
      </c>
      <c r="J29" s="80">
        <v>0</v>
      </c>
      <c r="K29" s="81">
        <v>0</v>
      </c>
      <c r="L29" s="76"/>
      <c r="M29" s="77">
        <v>2009</v>
      </c>
      <c r="N29" s="78">
        <v>7</v>
      </c>
      <c r="O29" s="79" t="s">
        <v>109</v>
      </c>
      <c r="P29" s="80">
        <v>0</v>
      </c>
      <c r="Q29" s="80">
        <v>0.28999999999999998</v>
      </c>
      <c r="R29" s="81">
        <v>0.999</v>
      </c>
    </row>
    <row r="30" spans="5:18">
      <c r="E30" s="27"/>
      <c r="F30" s="77"/>
      <c r="G30" s="78">
        <v>8</v>
      </c>
      <c r="H30" s="79" t="s">
        <v>110</v>
      </c>
      <c r="I30" s="80">
        <v>0.14399999999999999</v>
      </c>
      <c r="J30" s="80">
        <v>0</v>
      </c>
      <c r="K30" s="81">
        <v>0</v>
      </c>
      <c r="L30" s="76"/>
      <c r="M30" s="77"/>
      <c r="N30" s="78">
        <v>8</v>
      </c>
      <c r="O30" s="79" t="s">
        <v>111</v>
      </c>
      <c r="P30" s="80">
        <v>0</v>
      </c>
      <c r="Q30" s="80">
        <v>0.47</v>
      </c>
      <c r="R30" s="81">
        <v>0.999</v>
      </c>
    </row>
    <row r="31" spans="5:18">
      <c r="E31" s="27"/>
      <c r="F31" s="77"/>
      <c r="G31" s="78">
        <v>9</v>
      </c>
      <c r="H31" s="79" t="s">
        <v>109</v>
      </c>
      <c r="I31" s="80">
        <v>0.28199999999999997</v>
      </c>
      <c r="J31" s="80">
        <v>2E-3</v>
      </c>
      <c r="K31" s="81">
        <v>0</v>
      </c>
      <c r="L31" s="76"/>
      <c r="M31" s="77"/>
      <c r="N31" s="78">
        <v>9</v>
      </c>
      <c r="O31" s="79" t="s">
        <v>112</v>
      </c>
      <c r="P31" s="80">
        <v>1E-3</v>
      </c>
      <c r="Q31" s="80">
        <v>0.54300000000000004</v>
      </c>
      <c r="R31" s="81">
        <v>0.999</v>
      </c>
    </row>
    <row r="32" spans="5:18">
      <c r="E32" s="27"/>
      <c r="F32" s="77"/>
      <c r="G32" s="78">
        <v>10</v>
      </c>
      <c r="H32" s="79" t="s">
        <v>113</v>
      </c>
      <c r="I32" s="80">
        <v>0.34899999999999998</v>
      </c>
      <c r="J32" s="80">
        <v>6.0000000000000001E-3</v>
      </c>
      <c r="K32" s="81">
        <v>0</v>
      </c>
      <c r="L32" s="76"/>
      <c r="M32" s="77"/>
      <c r="N32" s="78">
        <v>10</v>
      </c>
      <c r="O32" s="79" t="s">
        <v>114</v>
      </c>
      <c r="P32" s="80">
        <v>3.0000000000000001E-3</v>
      </c>
      <c r="Q32" s="80">
        <v>0.62</v>
      </c>
      <c r="R32" s="81">
        <v>0.999</v>
      </c>
    </row>
    <row r="33" spans="5:18">
      <c r="E33" s="27"/>
      <c r="F33" s="77"/>
      <c r="G33" s="78">
        <v>11</v>
      </c>
      <c r="H33" s="79" t="s">
        <v>111</v>
      </c>
      <c r="I33" s="80">
        <v>0.42899999999999999</v>
      </c>
      <c r="J33" s="80">
        <v>1.2999999999999999E-2</v>
      </c>
      <c r="K33" s="81">
        <v>1E-3</v>
      </c>
      <c r="L33" s="76"/>
      <c r="M33" s="77"/>
      <c r="N33" s="78">
        <v>11</v>
      </c>
      <c r="O33" s="79" t="s">
        <v>115</v>
      </c>
      <c r="P33" s="80">
        <v>8.0000000000000002E-3</v>
      </c>
      <c r="Q33" s="80">
        <v>0.67600000000000005</v>
      </c>
      <c r="R33" s="81">
        <v>0.999</v>
      </c>
    </row>
    <row r="34" spans="5:18">
      <c r="E34" s="27"/>
      <c r="F34" s="77"/>
      <c r="G34" s="78">
        <v>12</v>
      </c>
      <c r="H34" s="79" t="s">
        <v>112</v>
      </c>
      <c r="I34" s="80">
        <v>0.501</v>
      </c>
      <c r="J34" s="80">
        <v>1.9E-2</v>
      </c>
      <c r="K34" s="81">
        <v>2E-3</v>
      </c>
      <c r="L34" s="76"/>
      <c r="M34" s="77"/>
      <c r="N34" s="78">
        <v>12</v>
      </c>
      <c r="O34" s="79" t="s">
        <v>116</v>
      </c>
      <c r="P34" s="80">
        <v>1.2999999999999999E-2</v>
      </c>
      <c r="Q34" s="80">
        <v>0.73</v>
      </c>
      <c r="R34" s="81">
        <v>0.999</v>
      </c>
    </row>
    <row r="35" spans="5:18">
      <c r="E35" s="27"/>
      <c r="F35" s="77"/>
      <c r="G35" s="78">
        <v>13</v>
      </c>
      <c r="H35" s="79" t="s">
        <v>114</v>
      </c>
      <c r="I35" s="80">
        <v>0.57699999999999996</v>
      </c>
      <c r="J35" s="80">
        <v>3.6999999999999998E-2</v>
      </c>
      <c r="K35" s="81">
        <v>6.0000000000000001E-3</v>
      </c>
      <c r="L35" s="76"/>
      <c r="M35" s="77"/>
      <c r="N35" s="78">
        <v>13</v>
      </c>
      <c r="O35" s="79" t="s">
        <v>117</v>
      </c>
      <c r="P35" s="80">
        <v>1.7000000000000001E-2</v>
      </c>
      <c r="Q35" s="80">
        <v>0.76300000000000001</v>
      </c>
      <c r="R35" s="81">
        <v>0.999</v>
      </c>
    </row>
    <row r="36" spans="5:18">
      <c r="E36" s="27"/>
      <c r="F36" s="77"/>
      <c r="G36" s="78">
        <v>14</v>
      </c>
      <c r="H36" s="79" t="s">
        <v>115</v>
      </c>
      <c r="I36" s="80">
        <v>0.64400000000000002</v>
      </c>
      <c r="J36" s="80">
        <v>5.8999999999999997E-2</v>
      </c>
      <c r="K36" s="81">
        <v>1.0999999999999999E-2</v>
      </c>
      <c r="L36" s="76"/>
      <c r="M36" s="77"/>
      <c r="N36" s="78">
        <v>14</v>
      </c>
      <c r="O36" s="79" t="s">
        <v>118</v>
      </c>
      <c r="P36" s="80">
        <v>2.8000000000000001E-2</v>
      </c>
      <c r="Q36" s="80">
        <v>0.80100000000000005</v>
      </c>
      <c r="R36" s="81">
        <v>0.999</v>
      </c>
    </row>
    <row r="37" spans="5:18">
      <c r="E37" s="27"/>
      <c r="F37" s="77"/>
      <c r="G37" s="78">
        <v>15</v>
      </c>
      <c r="H37" s="79" t="s">
        <v>116</v>
      </c>
      <c r="I37" s="80">
        <v>0.70199999999999996</v>
      </c>
      <c r="J37" s="80">
        <v>9.7000000000000003E-2</v>
      </c>
      <c r="K37" s="81">
        <v>1.4999999999999999E-2</v>
      </c>
      <c r="L37" s="76"/>
      <c r="M37" s="77"/>
      <c r="N37" s="78">
        <v>15</v>
      </c>
      <c r="O37" s="79" t="s">
        <v>119</v>
      </c>
      <c r="P37" s="80">
        <v>3.5999999999999997E-2</v>
      </c>
      <c r="Q37" s="80">
        <v>0.82899999999999996</v>
      </c>
      <c r="R37" s="81">
        <v>0.999</v>
      </c>
    </row>
    <row r="38" spans="5:18">
      <c r="E38" s="27"/>
      <c r="F38" s="77"/>
      <c r="G38" s="78">
        <v>16</v>
      </c>
      <c r="H38" s="79" t="s">
        <v>120</v>
      </c>
      <c r="I38" s="80">
        <v>0.76200000000000001</v>
      </c>
      <c r="J38" s="80">
        <v>0.152</v>
      </c>
      <c r="K38" s="81">
        <v>2.7E-2</v>
      </c>
      <c r="L38" s="76"/>
      <c r="M38" s="77"/>
      <c r="N38" s="78">
        <v>16</v>
      </c>
      <c r="O38" s="79" t="s">
        <v>121</v>
      </c>
      <c r="P38" s="80">
        <v>5.0999999999999997E-2</v>
      </c>
      <c r="Q38" s="80">
        <v>0.85199999999999998</v>
      </c>
      <c r="R38" s="81">
        <v>0.999</v>
      </c>
    </row>
    <row r="39" spans="5:18">
      <c r="E39" s="27"/>
      <c r="F39" s="77"/>
      <c r="G39" s="78">
        <v>17</v>
      </c>
      <c r="H39" s="79" t="s">
        <v>118</v>
      </c>
      <c r="I39" s="80">
        <v>0.80600000000000005</v>
      </c>
      <c r="J39" s="80">
        <v>0.20200000000000001</v>
      </c>
      <c r="K39" s="81">
        <v>3.5000000000000003E-2</v>
      </c>
      <c r="L39" s="76"/>
      <c r="M39" s="77"/>
      <c r="N39" s="78">
        <v>17</v>
      </c>
      <c r="O39" s="79" t="s">
        <v>122</v>
      </c>
      <c r="P39" s="80">
        <v>7.5999999999999998E-2</v>
      </c>
      <c r="Q39" s="80">
        <v>0.86899999999999999</v>
      </c>
      <c r="R39" s="81">
        <v>0.999</v>
      </c>
    </row>
    <row r="40" spans="5:18">
      <c r="E40" s="27"/>
      <c r="F40" s="77"/>
      <c r="G40" s="78">
        <v>18</v>
      </c>
      <c r="H40" s="79" t="s">
        <v>119</v>
      </c>
      <c r="I40" s="80">
        <v>0.85</v>
      </c>
      <c r="J40" s="80">
        <v>0.26100000000000001</v>
      </c>
      <c r="K40" s="81">
        <v>5.0999999999999997E-2</v>
      </c>
      <c r="L40" s="76"/>
      <c r="M40" s="77"/>
      <c r="N40" s="78">
        <v>18</v>
      </c>
      <c r="O40" s="79" t="s">
        <v>123</v>
      </c>
      <c r="P40" s="80">
        <v>0.10299999999999999</v>
      </c>
      <c r="Q40" s="80">
        <v>0.88700000000000001</v>
      </c>
      <c r="R40" s="81">
        <v>0.999</v>
      </c>
    </row>
    <row r="41" spans="5:18">
      <c r="E41" s="27"/>
      <c r="F41" s="77"/>
      <c r="G41" s="78">
        <v>19</v>
      </c>
      <c r="H41" s="79" t="s">
        <v>121</v>
      </c>
      <c r="I41" s="80">
        <v>0.88300000000000001</v>
      </c>
      <c r="J41" s="80">
        <v>0.318</v>
      </c>
      <c r="K41" s="81">
        <v>6.9000000000000006E-2</v>
      </c>
      <c r="L41" s="76"/>
      <c r="M41" s="77"/>
      <c r="N41" s="78">
        <v>19</v>
      </c>
      <c r="O41" s="79" t="s">
        <v>124</v>
      </c>
      <c r="P41" s="80">
        <v>0.16300000000000001</v>
      </c>
      <c r="Q41" s="80">
        <v>0.91300000000000003</v>
      </c>
      <c r="R41" s="81">
        <v>0.999</v>
      </c>
    </row>
    <row r="42" spans="5:18">
      <c r="E42" s="27"/>
      <c r="F42" s="82"/>
      <c r="G42" s="83">
        <v>20</v>
      </c>
      <c r="H42" s="84" t="s">
        <v>123</v>
      </c>
      <c r="I42" s="85">
        <v>0.92200000000000004</v>
      </c>
      <c r="J42" s="85">
        <v>0.47299999999999998</v>
      </c>
      <c r="K42" s="86">
        <v>0.14799999999999999</v>
      </c>
      <c r="L42" s="76"/>
      <c r="M42" s="82"/>
      <c r="N42" s="83">
        <v>20</v>
      </c>
      <c r="O42" s="84" t="s">
        <v>125</v>
      </c>
      <c r="P42" s="85">
        <v>0.24099999999999999</v>
      </c>
      <c r="Q42" s="85">
        <v>0.92600000000000005</v>
      </c>
      <c r="R42" s="86">
        <v>0.999</v>
      </c>
    </row>
    <row r="43" spans="5:18">
      <c r="E43" s="27"/>
      <c r="F43" s="77">
        <v>2010</v>
      </c>
      <c r="G43" s="78">
        <v>7</v>
      </c>
      <c r="H43" s="79" t="s">
        <v>108</v>
      </c>
      <c r="I43" s="80">
        <v>8.9999999999999993E-3</v>
      </c>
      <c r="J43" s="80">
        <v>0</v>
      </c>
      <c r="K43" s="81">
        <v>0</v>
      </c>
      <c r="L43" s="76"/>
      <c r="M43" s="77">
        <v>2010</v>
      </c>
      <c r="N43" s="78">
        <v>7</v>
      </c>
      <c r="O43" s="79" t="s">
        <v>109</v>
      </c>
      <c r="P43" s="80">
        <v>0</v>
      </c>
      <c r="Q43" s="80">
        <v>0.11799999999999999</v>
      </c>
      <c r="R43" s="81">
        <v>0.996</v>
      </c>
    </row>
    <row r="44" spans="5:18">
      <c r="E44" s="27"/>
      <c r="F44" s="77"/>
      <c r="G44" s="78">
        <v>8</v>
      </c>
      <c r="H44" s="79" t="s">
        <v>110</v>
      </c>
      <c r="I44" s="80">
        <v>5.8999999999999997E-2</v>
      </c>
      <c r="J44" s="80">
        <v>0</v>
      </c>
      <c r="K44" s="81">
        <v>0</v>
      </c>
      <c r="L44" s="76"/>
      <c r="M44" s="77"/>
      <c r="N44" s="78">
        <v>8</v>
      </c>
      <c r="O44" s="79" t="s">
        <v>111</v>
      </c>
      <c r="P44" s="80">
        <v>0</v>
      </c>
      <c r="Q44" s="80">
        <v>0.26200000000000001</v>
      </c>
      <c r="R44" s="81">
        <v>0.999</v>
      </c>
    </row>
    <row r="45" spans="5:18">
      <c r="E45" s="27"/>
      <c r="F45" s="77"/>
      <c r="G45" s="78">
        <v>9</v>
      </c>
      <c r="H45" s="79" t="s">
        <v>109</v>
      </c>
      <c r="I45" s="80">
        <v>0.189</v>
      </c>
      <c r="J45" s="80">
        <v>4.0000000000000001E-3</v>
      </c>
      <c r="K45" s="81">
        <v>0</v>
      </c>
      <c r="L45" s="76"/>
      <c r="M45" s="77"/>
      <c r="N45" s="78">
        <v>9</v>
      </c>
      <c r="O45" s="79" t="s">
        <v>112</v>
      </c>
      <c r="P45" s="80">
        <v>0</v>
      </c>
      <c r="Q45" s="80">
        <v>0.35599999999999998</v>
      </c>
      <c r="R45" s="81">
        <v>0.999</v>
      </c>
    </row>
    <row r="46" spans="5:18">
      <c r="E46" s="27"/>
      <c r="F46" s="77"/>
      <c r="G46" s="78">
        <v>10</v>
      </c>
      <c r="H46" s="79" t="s">
        <v>113</v>
      </c>
      <c r="I46" s="80">
        <v>0.27400000000000002</v>
      </c>
      <c r="J46" s="80">
        <v>1.2E-2</v>
      </c>
      <c r="K46" s="81">
        <v>1E-3</v>
      </c>
      <c r="L46" s="76"/>
      <c r="M46" s="77"/>
      <c r="N46" s="78">
        <v>10</v>
      </c>
      <c r="O46" s="79" t="s">
        <v>114</v>
      </c>
      <c r="P46" s="80">
        <v>1E-3</v>
      </c>
      <c r="Q46" s="80">
        <v>0.44400000000000001</v>
      </c>
      <c r="R46" s="81">
        <v>0.999</v>
      </c>
    </row>
    <row r="47" spans="5:18">
      <c r="E47" s="27"/>
      <c r="F47" s="77"/>
      <c r="G47" s="78">
        <v>11</v>
      </c>
      <c r="H47" s="79" t="s">
        <v>111</v>
      </c>
      <c r="I47" s="80">
        <v>0.36</v>
      </c>
      <c r="J47" s="80">
        <v>2.8000000000000001E-2</v>
      </c>
      <c r="K47" s="81">
        <v>6.0000000000000001E-3</v>
      </c>
      <c r="L47" s="76"/>
      <c r="M47" s="77"/>
      <c r="N47" s="78">
        <v>11</v>
      </c>
      <c r="O47" s="79" t="s">
        <v>115</v>
      </c>
      <c r="P47" s="80">
        <v>6.0000000000000001E-3</v>
      </c>
      <c r="Q47" s="80">
        <v>0.50800000000000001</v>
      </c>
      <c r="R47" s="81">
        <v>0.999</v>
      </c>
    </row>
    <row r="48" spans="5:18">
      <c r="E48" s="27"/>
      <c r="F48" s="77"/>
      <c r="G48" s="78">
        <v>12</v>
      </c>
      <c r="H48" s="79" t="s">
        <v>112</v>
      </c>
      <c r="I48" s="80">
        <v>0.45300000000000001</v>
      </c>
      <c r="J48" s="80">
        <v>5.0999999999999997E-2</v>
      </c>
      <c r="K48" s="81">
        <v>8.9999999999999993E-3</v>
      </c>
      <c r="L48" s="76"/>
      <c r="M48" s="77"/>
      <c r="N48" s="78">
        <v>12</v>
      </c>
      <c r="O48" s="79" t="s">
        <v>116</v>
      </c>
      <c r="P48" s="80">
        <v>7.0000000000000001E-3</v>
      </c>
      <c r="Q48" s="80">
        <v>0.58399999999999996</v>
      </c>
      <c r="R48" s="81">
        <v>0.999</v>
      </c>
    </row>
    <row r="49" spans="5:18">
      <c r="E49" s="27"/>
      <c r="F49" s="77"/>
      <c r="G49" s="78">
        <v>13</v>
      </c>
      <c r="H49" s="79" t="s">
        <v>114</v>
      </c>
      <c r="I49" s="80">
        <v>0.54100000000000004</v>
      </c>
      <c r="J49" s="80">
        <v>0.09</v>
      </c>
      <c r="K49" s="81">
        <v>2.5000000000000001E-2</v>
      </c>
      <c r="L49" s="76"/>
      <c r="M49" s="77"/>
      <c r="N49" s="78">
        <v>13</v>
      </c>
      <c r="O49" s="79" t="s">
        <v>117</v>
      </c>
      <c r="P49" s="80">
        <v>1.7000000000000001E-2</v>
      </c>
      <c r="Q49" s="80">
        <v>0.63300000000000001</v>
      </c>
      <c r="R49" s="81">
        <v>0.999</v>
      </c>
    </row>
    <row r="50" spans="5:18">
      <c r="E50" s="27"/>
      <c r="F50" s="77"/>
      <c r="G50" s="78">
        <v>14</v>
      </c>
      <c r="H50" s="79" t="s">
        <v>115</v>
      </c>
      <c r="I50" s="80">
        <v>0.63300000000000001</v>
      </c>
      <c r="J50" s="80">
        <v>0.16</v>
      </c>
      <c r="K50" s="81">
        <v>4.4999999999999998E-2</v>
      </c>
      <c r="L50" s="76"/>
      <c r="M50" s="77"/>
      <c r="N50" s="78">
        <v>14</v>
      </c>
      <c r="O50" s="79" t="s">
        <v>118</v>
      </c>
      <c r="P50" s="80">
        <v>0.03</v>
      </c>
      <c r="Q50" s="80">
        <v>0.70099999999999996</v>
      </c>
      <c r="R50" s="81">
        <v>0.999</v>
      </c>
    </row>
    <row r="51" spans="5:18">
      <c r="E51" s="27"/>
      <c r="F51" s="77"/>
      <c r="G51" s="78">
        <v>15</v>
      </c>
      <c r="H51" s="79" t="s">
        <v>116</v>
      </c>
      <c r="I51" s="80">
        <v>0.71099999999999997</v>
      </c>
      <c r="J51" s="80">
        <v>0.22600000000000001</v>
      </c>
      <c r="K51" s="81">
        <v>0.08</v>
      </c>
      <c r="L51" s="76"/>
      <c r="M51" s="77"/>
      <c r="N51" s="78">
        <v>15</v>
      </c>
      <c r="O51" s="79" t="s">
        <v>119</v>
      </c>
      <c r="P51" s="80">
        <v>4.3999999999999997E-2</v>
      </c>
      <c r="Q51" s="80">
        <v>0.74399999999999999</v>
      </c>
      <c r="R51" s="81">
        <v>0.999</v>
      </c>
    </row>
    <row r="52" spans="5:18">
      <c r="E52" s="27"/>
      <c r="F52" s="77"/>
      <c r="G52" s="78">
        <v>16</v>
      </c>
      <c r="H52" s="79" t="s">
        <v>120</v>
      </c>
      <c r="I52" s="80">
        <v>0.77800000000000002</v>
      </c>
      <c r="J52" s="80">
        <v>0.313</v>
      </c>
      <c r="K52" s="81">
        <v>0.129</v>
      </c>
      <c r="L52" s="76"/>
      <c r="M52" s="77"/>
      <c r="N52" s="78">
        <v>16</v>
      </c>
      <c r="O52" s="79" t="s">
        <v>121</v>
      </c>
      <c r="P52" s="80">
        <v>6.6000000000000003E-2</v>
      </c>
      <c r="Q52" s="80">
        <v>0.77400000000000002</v>
      </c>
      <c r="R52" s="81">
        <v>0.999</v>
      </c>
    </row>
    <row r="53" spans="5:18">
      <c r="E53" s="27"/>
      <c r="F53" s="77"/>
      <c r="G53" s="78">
        <v>17</v>
      </c>
      <c r="H53" s="79" t="s">
        <v>118</v>
      </c>
      <c r="I53" s="80">
        <v>0.83499999999999996</v>
      </c>
      <c r="J53" s="80">
        <v>0.40300000000000002</v>
      </c>
      <c r="K53" s="81">
        <v>0.18099999999999999</v>
      </c>
      <c r="L53" s="76"/>
      <c r="M53" s="77"/>
      <c r="N53" s="78">
        <v>17</v>
      </c>
      <c r="O53" s="79" t="s">
        <v>122</v>
      </c>
      <c r="P53" s="80">
        <v>9.7000000000000003E-2</v>
      </c>
      <c r="Q53" s="80">
        <v>0.81200000000000006</v>
      </c>
      <c r="R53" s="81">
        <v>0.999</v>
      </c>
    </row>
    <row r="54" spans="5:18">
      <c r="E54" s="27"/>
      <c r="F54" s="77"/>
      <c r="G54" s="78">
        <v>18</v>
      </c>
      <c r="H54" s="79" t="s">
        <v>119</v>
      </c>
      <c r="I54" s="80">
        <v>0.88100000000000001</v>
      </c>
      <c r="J54" s="80">
        <v>0.49099999999999999</v>
      </c>
      <c r="K54" s="81">
        <v>0.251</v>
      </c>
      <c r="L54" s="76"/>
      <c r="M54" s="77"/>
      <c r="N54" s="78">
        <v>18</v>
      </c>
      <c r="O54" s="79" t="s">
        <v>123</v>
      </c>
      <c r="P54" s="80">
        <v>0.14299999999999999</v>
      </c>
      <c r="Q54" s="80">
        <v>0.83199999999999996</v>
      </c>
      <c r="R54" s="81">
        <v>0.999</v>
      </c>
    </row>
    <row r="55" spans="5:18">
      <c r="E55" s="27"/>
      <c r="F55" s="77"/>
      <c r="G55" s="78">
        <v>19</v>
      </c>
      <c r="H55" s="79" t="s">
        <v>121</v>
      </c>
      <c r="I55" s="80">
        <v>0.90900000000000003</v>
      </c>
      <c r="J55" s="80">
        <v>0.57799999999999996</v>
      </c>
      <c r="K55" s="81">
        <v>0.32200000000000001</v>
      </c>
      <c r="L55" s="76"/>
      <c r="M55" s="77"/>
      <c r="N55" s="78">
        <v>19</v>
      </c>
      <c r="O55" s="79" t="s">
        <v>124</v>
      </c>
      <c r="P55" s="80">
        <v>0.24099999999999999</v>
      </c>
      <c r="Q55" s="80">
        <v>0.871</v>
      </c>
      <c r="R55" s="81">
        <v>0.999</v>
      </c>
    </row>
    <row r="56" spans="5:18">
      <c r="E56" s="27"/>
      <c r="F56" s="82"/>
      <c r="G56" s="83">
        <v>20</v>
      </c>
      <c r="H56" s="84" t="s">
        <v>123</v>
      </c>
      <c r="I56" s="85">
        <v>0.95599999999999996</v>
      </c>
      <c r="J56" s="85">
        <v>0.73499999999999999</v>
      </c>
      <c r="K56" s="86">
        <v>0.45800000000000002</v>
      </c>
      <c r="L56" s="76"/>
      <c r="M56" s="82"/>
      <c r="N56" s="83">
        <v>20</v>
      </c>
      <c r="O56" s="84" t="s">
        <v>125</v>
      </c>
      <c r="P56" s="85">
        <v>0.35699999999999998</v>
      </c>
      <c r="Q56" s="85">
        <v>0.89700000000000002</v>
      </c>
      <c r="R56" s="86">
        <v>0.999</v>
      </c>
    </row>
    <row r="57" spans="5:18">
      <c r="E57" s="27"/>
      <c r="F57" s="77">
        <v>2011</v>
      </c>
      <c r="G57" s="78">
        <v>7</v>
      </c>
      <c r="H57" s="79" t="s">
        <v>108</v>
      </c>
      <c r="I57" s="80">
        <v>7.0000000000000001E-3</v>
      </c>
      <c r="J57" s="80">
        <v>0</v>
      </c>
      <c r="K57" s="81">
        <v>0</v>
      </c>
      <c r="L57" s="76"/>
      <c r="M57" s="77">
        <v>2011</v>
      </c>
      <c r="N57" s="78">
        <v>7</v>
      </c>
      <c r="O57" s="79" t="s">
        <v>109</v>
      </c>
      <c r="P57" s="80">
        <v>0</v>
      </c>
      <c r="Q57" s="80">
        <v>0.113</v>
      </c>
      <c r="R57" s="81">
        <v>0.996</v>
      </c>
    </row>
    <row r="58" spans="5:18">
      <c r="E58" s="27"/>
      <c r="F58" s="77"/>
      <c r="G58" s="78">
        <v>8</v>
      </c>
      <c r="H58" s="79" t="s">
        <v>110</v>
      </c>
      <c r="I58" s="80">
        <v>4.3999999999999997E-2</v>
      </c>
      <c r="J58" s="80">
        <v>0</v>
      </c>
      <c r="K58" s="81">
        <v>0</v>
      </c>
      <c r="L58" s="76"/>
      <c r="M58" s="77"/>
      <c r="N58" s="78">
        <v>8</v>
      </c>
      <c r="O58" s="79" t="s">
        <v>111</v>
      </c>
      <c r="P58" s="80">
        <v>0</v>
      </c>
      <c r="Q58" s="80">
        <v>0.254</v>
      </c>
      <c r="R58" s="81">
        <v>0.999</v>
      </c>
    </row>
    <row r="59" spans="5:18">
      <c r="E59" s="27"/>
      <c r="F59" s="77"/>
      <c r="G59" s="78">
        <v>9</v>
      </c>
      <c r="H59" s="79" t="s">
        <v>109</v>
      </c>
      <c r="I59" s="80">
        <v>0.16300000000000001</v>
      </c>
      <c r="J59" s="80">
        <v>4.0000000000000001E-3</v>
      </c>
      <c r="K59" s="81">
        <v>0</v>
      </c>
      <c r="L59" s="76"/>
      <c r="M59" s="77"/>
      <c r="N59" s="78">
        <v>9</v>
      </c>
      <c r="O59" s="79" t="s">
        <v>112</v>
      </c>
      <c r="P59" s="80">
        <v>0</v>
      </c>
      <c r="Q59" s="80">
        <v>0.33800000000000002</v>
      </c>
      <c r="R59" s="81">
        <v>0.999</v>
      </c>
    </row>
    <row r="60" spans="5:18">
      <c r="E60" s="27"/>
      <c r="F60" s="77"/>
      <c r="G60" s="78">
        <v>10</v>
      </c>
      <c r="H60" s="79" t="s">
        <v>113</v>
      </c>
      <c r="I60" s="80">
        <v>0.255</v>
      </c>
      <c r="J60" s="80">
        <v>1.6E-2</v>
      </c>
      <c r="K60" s="81">
        <v>2E-3</v>
      </c>
      <c r="L60" s="76"/>
      <c r="M60" s="77"/>
      <c r="N60" s="78">
        <v>10</v>
      </c>
      <c r="O60" s="79" t="s">
        <v>114</v>
      </c>
      <c r="P60" s="80">
        <v>2E-3</v>
      </c>
      <c r="Q60" s="80">
        <v>0.42</v>
      </c>
      <c r="R60" s="81">
        <v>0.999</v>
      </c>
    </row>
    <row r="61" spans="5:18">
      <c r="E61" s="27"/>
      <c r="F61" s="77"/>
      <c r="G61" s="78">
        <v>11</v>
      </c>
      <c r="H61" s="79" t="s">
        <v>111</v>
      </c>
      <c r="I61" s="80">
        <v>0.35299999999999998</v>
      </c>
      <c r="J61" s="80">
        <v>3.7999999999999999E-2</v>
      </c>
      <c r="K61" s="81">
        <v>7.0000000000000001E-3</v>
      </c>
      <c r="L61" s="76"/>
      <c r="M61" s="77"/>
      <c r="N61" s="78">
        <v>11</v>
      </c>
      <c r="O61" s="79" t="s">
        <v>115</v>
      </c>
      <c r="P61" s="80">
        <v>6.0000000000000001E-3</v>
      </c>
      <c r="Q61" s="80">
        <v>0.49</v>
      </c>
      <c r="R61" s="81">
        <v>0.999</v>
      </c>
    </row>
    <row r="62" spans="5:18">
      <c r="E62" s="27"/>
      <c r="F62" s="77"/>
      <c r="G62" s="78">
        <v>12</v>
      </c>
      <c r="H62" s="79" t="s">
        <v>112</v>
      </c>
      <c r="I62" s="80">
        <v>0.44400000000000001</v>
      </c>
      <c r="J62" s="80">
        <v>7.0999999999999994E-2</v>
      </c>
      <c r="K62" s="81">
        <v>1.7999999999999999E-2</v>
      </c>
      <c r="L62" s="76"/>
      <c r="M62" s="77"/>
      <c r="N62" s="78">
        <v>12</v>
      </c>
      <c r="O62" s="79" t="s">
        <v>116</v>
      </c>
      <c r="P62" s="80">
        <v>8.9999999999999993E-3</v>
      </c>
      <c r="Q62" s="80">
        <v>0.56599999999999995</v>
      </c>
      <c r="R62" s="81">
        <v>0.999</v>
      </c>
    </row>
    <row r="63" spans="5:18">
      <c r="E63" s="27"/>
      <c r="F63" s="77"/>
      <c r="G63" s="78">
        <v>13</v>
      </c>
      <c r="H63" s="79" t="s">
        <v>114</v>
      </c>
      <c r="I63" s="80">
        <v>0.53800000000000003</v>
      </c>
      <c r="J63" s="80">
        <v>0.13100000000000001</v>
      </c>
      <c r="K63" s="81">
        <v>3.6999999999999998E-2</v>
      </c>
      <c r="L63" s="76"/>
      <c r="M63" s="77"/>
      <c r="N63" s="78">
        <v>13</v>
      </c>
      <c r="O63" s="79" t="s">
        <v>117</v>
      </c>
      <c r="P63" s="80">
        <v>2.1000000000000001E-2</v>
      </c>
      <c r="Q63" s="80">
        <v>0.622</v>
      </c>
      <c r="R63" s="81">
        <v>0.999</v>
      </c>
    </row>
    <row r="64" spans="5:18">
      <c r="E64" s="27"/>
      <c r="F64" s="77"/>
      <c r="G64" s="78">
        <v>14</v>
      </c>
      <c r="H64" s="79" t="s">
        <v>115</v>
      </c>
      <c r="I64" s="80">
        <v>0.63600000000000001</v>
      </c>
      <c r="J64" s="80">
        <v>0.19400000000000001</v>
      </c>
      <c r="K64" s="81">
        <v>7.5999999999999998E-2</v>
      </c>
      <c r="L64" s="76"/>
      <c r="M64" s="77"/>
      <c r="N64" s="78">
        <v>14</v>
      </c>
      <c r="O64" s="79" t="s">
        <v>118</v>
      </c>
      <c r="P64" s="80">
        <v>3.2000000000000001E-2</v>
      </c>
      <c r="Q64" s="80">
        <v>0.68500000000000005</v>
      </c>
      <c r="R64" s="81">
        <v>0.999</v>
      </c>
    </row>
    <row r="65" spans="5:18">
      <c r="E65" s="27"/>
      <c r="F65" s="77"/>
      <c r="G65" s="78">
        <v>15</v>
      </c>
      <c r="H65" s="79" t="s">
        <v>116</v>
      </c>
      <c r="I65" s="80">
        <v>0.72</v>
      </c>
      <c r="J65" s="80">
        <v>0.28100000000000003</v>
      </c>
      <c r="K65" s="81">
        <v>0.114</v>
      </c>
      <c r="L65" s="76"/>
      <c r="M65" s="77"/>
      <c r="N65" s="78">
        <v>15</v>
      </c>
      <c r="O65" s="79" t="s">
        <v>119</v>
      </c>
      <c r="P65" s="80">
        <v>5.1999999999999998E-2</v>
      </c>
      <c r="Q65" s="80">
        <v>0.73299999999999998</v>
      </c>
      <c r="R65" s="81">
        <v>0.999</v>
      </c>
    </row>
    <row r="66" spans="5:18">
      <c r="E66" s="27"/>
      <c r="F66" s="77"/>
      <c r="G66" s="78">
        <v>16</v>
      </c>
      <c r="H66" s="79" t="s">
        <v>120</v>
      </c>
      <c r="I66" s="80">
        <v>0.78600000000000003</v>
      </c>
      <c r="J66" s="80">
        <v>0.377</v>
      </c>
      <c r="K66" s="81">
        <v>0.191</v>
      </c>
      <c r="L66" s="76"/>
      <c r="M66" s="77"/>
      <c r="N66" s="78">
        <v>16</v>
      </c>
      <c r="O66" s="79" t="s">
        <v>121</v>
      </c>
      <c r="P66" s="80">
        <v>8.5000000000000006E-2</v>
      </c>
      <c r="Q66" s="80">
        <v>0.76600000000000001</v>
      </c>
      <c r="R66" s="81">
        <v>0.999</v>
      </c>
    </row>
    <row r="67" spans="5:18">
      <c r="E67" s="27"/>
      <c r="F67" s="77"/>
      <c r="G67" s="78">
        <v>17</v>
      </c>
      <c r="H67" s="79" t="s">
        <v>118</v>
      </c>
      <c r="I67" s="80">
        <v>0.85399999999999998</v>
      </c>
      <c r="J67" s="80">
        <v>0.47199999999999998</v>
      </c>
      <c r="K67" s="81">
        <v>0.26400000000000001</v>
      </c>
      <c r="L67" s="76"/>
      <c r="M67" s="77"/>
      <c r="N67" s="78">
        <v>17</v>
      </c>
      <c r="O67" s="79" t="s">
        <v>122</v>
      </c>
      <c r="P67" s="80">
        <v>0.125</v>
      </c>
      <c r="Q67" s="80">
        <v>0.80200000000000005</v>
      </c>
      <c r="R67" s="81">
        <v>0.999</v>
      </c>
    </row>
    <row r="68" spans="5:18">
      <c r="E68" s="27"/>
      <c r="F68" s="77"/>
      <c r="G68" s="78">
        <v>18</v>
      </c>
      <c r="H68" s="79" t="s">
        <v>119</v>
      </c>
      <c r="I68" s="80">
        <v>0.89300000000000002</v>
      </c>
      <c r="J68" s="80">
        <v>0.55800000000000005</v>
      </c>
      <c r="K68" s="81">
        <v>0.32700000000000001</v>
      </c>
      <c r="L68" s="76"/>
      <c r="M68" s="77"/>
      <c r="N68" s="78">
        <v>18</v>
      </c>
      <c r="O68" s="79" t="s">
        <v>123</v>
      </c>
      <c r="P68" s="80">
        <v>0.186</v>
      </c>
      <c r="Q68" s="80">
        <v>0.82499999999999996</v>
      </c>
      <c r="R68" s="81">
        <v>0.999</v>
      </c>
    </row>
    <row r="69" spans="5:18">
      <c r="E69" s="27"/>
      <c r="F69" s="77"/>
      <c r="G69" s="78">
        <v>19</v>
      </c>
      <c r="H69" s="79" t="s">
        <v>121</v>
      </c>
      <c r="I69" s="80">
        <v>0.92</v>
      </c>
      <c r="J69" s="80">
        <v>0.64600000000000002</v>
      </c>
      <c r="K69" s="81">
        <v>0.40500000000000003</v>
      </c>
      <c r="L69" s="76"/>
      <c r="M69" s="77"/>
      <c r="N69" s="78">
        <v>19</v>
      </c>
      <c r="O69" s="79" t="s">
        <v>124</v>
      </c>
      <c r="P69" s="80">
        <v>0.29399999999999998</v>
      </c>
      <c r="Q69" s="80">
        <v>0.86599999999999999</v>
      </c>
      <c r="R69" s="81">
        <v>0.999</v>
      </c>
    </row>
    <row r="70" spans="5:18">
      <c r="E70" s="27"/>
      <c r="F70" s="82"/>
      <c r="G70" s="83">
        <v>20</v>
      </c>
      <c r="H70" s="84" t="s">
        <v>123</v>
      </c>
      <c r="I70" s="85">
        <v>0.96299999999999997</v>
      </c>
      <c r="J70" s="85">
        <v>0.79900000000000004</v>
      </c>
      <c r="K70" s="86">
        <v>0.54100000000000004</v>
      </c>
      <c r="L70" s="76"/>
      <c r="M70" s="82"/>
      <c r="N70" s="83">
        <v>20</v>
      </c>
      <c r="O70" s="84" t="s">
        <v>125</v>
      </c>
      <c r="P70" s="85">
        <v>0.42499999999999999</v>
      </c>
      <c r="Q70" s="85">
        <v>0.88700000000000001</v>
      </c>
      <c r="R70" s="86">
        <v>0.999</v>
      </c>
    </row>
    <row r="71" spans="5:18">
      <c r="E71" s="27"/>
      <c r="F71" s="77">
        <v>2012</v>
      </c>
      <c r="G71" s="78">
        <v>7</v>
      </c>
      <c r="H71" s="79" t="s">
        <v>108</v>
      </c>
      <c r="I71" s="80">
        <v>6.0000000000000001E-3</v>
      </c>
      <c r="J71" s="80">
        <v>0</v>
      </c>
      <c r="K71" s="81">
        <v>0</v>
      </c>
      <c r="L71" s="76"/>
      <c r="M71" s="77">
        <v>2012</v>
      </c>
      <c r="N71" s="78">
        <v>7</v>
      </c>
      <c r="O71" s="79" t="s">
        <v>109</v>
      </c>
      <c r="P71" s="80">
        <v>0</v>
      </c>
      <c r="Q71" s="80">
        <v>0.115</v>
      </c>
      <c r="R71" s="81">
        <v>0.99199999999999999</v>
      </c>
    </row>
    <row r="72" spans="5:18">
      <c r="E72" s="27"/>
      <c r="F72" s="77"/>
      <c r="G72" s="78">
        <v>8</v>
      </c>
      <c r="H72" s="79" t="s">
        <v>110</v>
      </c>
      <c r="I72" s="80">
        <v>2.8000000000000001E-2</v>
      </c>
      <c r="J72" s="80">
        <v>0</v>
      </c>
      <c r="K72" s="81">
        <v>0</v>
      </c>
      <c r="L72" s="76"/>
      <c r="M72" s="77"/>
      <c r="N72" s="78">
        <v>8</v>
      </c>
      <c r="O72" s="79" t="s">
        <v>111</v>
      </c>
      <c r="P72" s="80">
        <v>0</v>
      </c>
      <c r="Q72" s="80">
        <v>0.28999999999999998</v>
      </c>
      <c r="R72" s="81">
        <v>0.999</v>
      </c>
    </row>
    <row r="73" spans="5:18">
      <c r="E73" s="27"/>
      <c r="F73" s="77"/>
      <c r="G73" s="78">
        <v>9</v>
      </c>
      <c r="H73" s="79" t="s">
        <v>109</v>
      </c>
      <c r="I73" s="80">
        <v>0.16</v>
      </c>
      <c r="J73" s="80">
        <v>4.0000000000000001E-3</v>
      </c>
      <c r="K73" s="81">
        <v>1E-3</v>
      </c>
      <c r="L73" s="76"/>
      <c r="M73" s="77"/>
      <c r="N73" s="78">
        <v>9</v>
      </c>
      <c r="O73" s="79" t="s">
        <v>112</v>
      </c>
      <c r="P73" s="80">
        <v>1E-3</v>
      </c>
      <c r="Q73" s="80">
        <v>0.371</v>
      </c>
      <c r="R73" s="81">
        <v>0.999</v>
      </c>
    </row>
    <row r="74" spans="5:18">
      <c r="E74" s="27"/>
      <c r="F74" s="77"/>
      <c r="G74" s="78">
        <v>10</v>
      </c>
      <c r="H74" s="79" t="s">
        <v>113</v>
      </c>
      <c r="I74" s="80">
        <v>0.251</v>
      </c>
      <c r="J74" s="80">
        <v>1.4999999999999999E-2</v>
      </c>
      <c r="K74" s="81">
        <v>3.0000000000000001E-3</v>
      </c>
      <c r="L74" s="76"/>
      <c r="M74" s="77"/>
      <c r="N74" s="78">
        <v>10</v>
      </c>
      <c r="O74" s="79" t="s">
        <v>114</v>
      </c>
      <c r="P74" s="80">
        <v>3.0000000000000001E-3</v>
      </c>
      <c r="Q74" s="80">
        <v>0.45800000000000002</v>
      </c>
      <c r="R74" s="81">
        <v>0.999</v>
      </c>
    </row>
    <row r="75" spans="5:18">
      <c r="E75" s="27"/>
      <c r="F75" s="77"/>
      <c r="G75" s="78">
        <v>11</v>
      </c>
      <c r="H75" s="79" t="s">
        <v>111</v>
      </c>
      <c r="I75" s="80">
        <v>0.34599999999999997</v>
      </c>
      <c r="J75" s="80">
        <v>3.9E-2</v>
      </c>
      <c r="K75" s="81">
        <v>8.0000000000000002E-3</v>
      </c>
      <c r="L75" s="76"/>
      <c r="M75" s="77"/>
      <c r="N75" s="78">
        <v>11</v>
      </c>
      <c r="O75" s="79" t="s">
        <v>115</v>
      </c>
      <c r="P75" s="80">
        <v>8.0000000000000002E-3</v>
      </c>
      <c r="Q75" s="80">
        <v>0.54</v>
      </c>
      <c r="R75" s="81">
        <v>0.999</v>
      </c>
    </row>
    <row r="76" spans="5:18">
      <c r="E76" s="27"/>
      <c r="F76" s="77"/>
      <c r="G76" s="78">
        <v>12</v>
      </c>
      <c r="H76" s="79" t="s">
        <v>112</v>
      </c>
      <c r="I76" s="80">
        <v>0.44400000000000001</v>
      </c>
      <c r="J76" s="80">
        <v>9.2999999999999999E-2</v>
      </c>
      <c r="K76" s="81">
        <v>2.5000000000000001E-2</v>
      </c>
      <c r="L76" s="76"/>
      <c r="M76" s="77"/>
      <c r="N76" s="78">
        <v>12</v>
      </c>
      <c r="O76" s="79" t="s">
        <v>116</v>
      </c>
      <c r="P76" s="80">
        <v>1.6E-2</v>
      </c>
      <c r="Q76" s="80">
        <v>0.61499999999999999</v>
      </c>
      <c r="R76" s="81">
        <v>0.999</v>
      </c>
    </row>
    <row r="77" spans="5:18">
      <c r="E77" s="27"/>
      <c r="F77" s="77"/>
      <c r="G77" s="78">
        <v>13</v>
      </c>
      <c r="H77" s="79" t="s">
        <v>114</v>
      </c>
      <c r="I77" s="80">
        <v>0.55600000000000005</v>
      </c>
      <c r="J77" s="80">
        <v>0.161</v>
      </c>
      <c r="K77" s="81">
        <v>5.5E-2</v>
      </c>
      <c r="L77" s="76"/>
      <c r="M77" s="77"/>
      <c r="N77" s="78">
        <v>13</v>
      </c>
      <c r="O77" s="79" t="s">
        <v>117</v>
      </c>
      <c r="P77" s="80">
        <v>2.8000000000000001E-2</v>
      </c>
      <c r="Q77" s="80">
        <v>0.68200000000000005</v>
      </c>
      <c r="R77" s="81">
        <v>0.999</v>
      </c>
    </row>
    <row r="78" spans="5:18">
      <c r="E78" s="27"/>
      <c r="F78" s="77"/>
      <c r="G78" s="78">
        <v>14</v>
      </c>
      <c r="H78" s="79" t="s">
        <v>115</v>
      </c>
      <c r="I78" s="80">
        <v>0.66</v>
      </c>
      <c r="J78" s="80">
        <v>0.23599999999999999</v>
      </c>
      <c r="K78" s="81">
        <v>9.5000000000000001E-2</v>
      </c>
      <c r="L78" s="76"/>
      <c r="M78" s="77"/>
      <c r="N78" s="78">
        <v>14</v>
      </c>
      <c r="O78" s="79" t="s">
        <v>118</v>
      </c>
      <c r="P78" s="80">
        <v>5.2999999999999999E-2</v>
      </c>
      <c r="Q78" s="80">
        <v>0.73699999999999999</v>
      </c>
      <c r="R78" s="81">
        <v>0.999</v>
      </c>
    </row>
    <row r="79" spans="5:18">
      <c r="E79" s="27"/>
      <c r="F79" s="77"/>
      <c r="G79" s="78">
        <v>15</v>
      </c>
      <c r="H79" s="79" t="s">
        <v>116</v>
      </c>
      <c r="I79" s="80">
        <v>0.74299999999999999</v>
      </c>
      <c r="J79" s="80">
        <v>0.33200000000000002</v>
      </c>
      <c r="K79" s="81">
        <v>0.16</v>
      </c>
      <c r="L79" s="76"/>
      <c r="M79" s="77"/>
      <c r="N79" s="78">
        <v>15</v>
      </c>
      <c r="O79" s="79" t="s">
        <v>119</v>
      </c>
      <c r="P79" s="80">
        <v>8.6999999999999994E-2</v>
      </c>
      <c r="Q79" s="80">
        <v>0.77100000000000002</v>
      </c>
      <c r="R79" s="81">
        <v>0.999</v>
      </c>
    </row>
    <row r="80" spans="5:18">
      <c r="E80" s="27"/>
      <c r="F80" s="77"/>
      <c r="G80" s="78">
        <v>16</v>
      </c>
      <c r="H80" s="79" t="s">
        <v>120</v>
      </c>
      <c r="I80" s="80">
        <v>0.81499999999999995</v>
      </c>
      <c r="J80" s="80">
        <v>0.435</v>
      </c>
      <c r="K80" s="81">
        <v>0.24399999999999999</v>
      </c>
      <c r="L80" s="76"/>
      <c r="M80" s="77"/>
      <c r="N80" s="78">
        <v>16</v>
      </c>
      <c r="O80" s="79" t="s">
        <v>121</v>
      </c>
      <c r="P80" s="80">
        <v>0.13800000000000001</v>
      </c>
      <c r="Q80" s="80">
        <v>0.81699999999999995</v>
      </c>
      <c r="R80" s="81">
        <v>0.999</v>
      </c>
    </row>
    <row r="81" spans="5:18">
      <c r="E81" s="27"/>
      <c r="F81" s="77"/>
      <c r="G81" s="78">
        <v>17</v>
      </c>
      <c r="H81" s="79" t="s">
        <v>118</v>
      </c>
      <c r="I81" s="80">
        <v>0.873</v>
      </c>
      <c r="J81" s="80">
        <v>0.54</v>
      </c>
      <c r="K81" s="81">
        <v>0.32100000000000001</v>
      </c>
      <c r="L81" s="76"/>
      <c r="M81" s="77"/>
      <c r="N81" s="78">
        <v>17</v>
      </c>
      <c r="O81" s="79" t="s">
        <v>122</v>
      </c>
      <c r="P81" s="80">
        <v>0.20499999999999999</v>
      </c>
      <c r="Q81" s="80">
        <v>0.83799999999999997</v>
      </c>
      <c r="R81" s="81">
        <v>0.999</v>
      </c>
    </row>
    <row r="82" spans="5:18">
      <c r="E82" s="27"/>
      <c r="F82" s="77"/>
      <c r="G82" s="78">
        <v>18</v>
      </c>
      <c r="H82" s="79" t="s">
        <v>119</v>
      </c>
      <c r="I82" s="80">
        <v>0.91300000000000003</v>
      </c>
      <c r="J82" s="80">
        <v>0.61899999999999999</v>
      </c>
      <c r="K82" s="81">
        <v>0.4</v>
      </c>
      <c r="L82" s="76"/>
      <c r="M82" s="77"/>
      <c r="N82" s="78">
        <v>18</v>
      </c>
      <c r="O82" s="79" t="s">
        <v>123</v>
      </c>
      <c r="P82" s="80">
        <v>0.26500000000000001</v>
      </c>
      <c r="Q82" s="80">
        <v>0.86599999999999999</v>
      </c>
      <c r="R82" s="81">
        <v>0.999</v>
      </c>
    </row>
    <row r="83" spans="5:18">
      <c r="E83" s="27"/>
      <c r="F83" s="77"/>
      <c r="G83" s="78">
        <v>19</v>
      </c>
      <c r="H83" s="79" t="s">
        <v>121</v>
      </c>
      <c r="I83" s="80">
        <v>0.94399999999999995</v>
      </c>
      <c r="J83" s="80">
        <v>0.71499999999999997</v>
      </c>
      <c r="K83" s="81">
        <v>0.47599999999999998</v>
      </c>
      <c r="L83" s="76"/>
      <c r="M83" s="77"/>
      <c r="N83" s="78">
        <v>19</v>
      </c>
      <c r="O83" s="79" t="s">
        <v>124</v>
      </c>
      <c r="P83" s="80">
        <v>0.40200000000000002</v>
      </c>
      <c r="Q83" s="80">
        <v>0.89200000000000002</v>
      </c>
      <c r="R83" s="81">
        <v>0.999</v>
      </c>
    </row>
    <row r="84" spans="5:18">
      <c r="E84" s="27"/>
      <c r="F84" s="82"/>
      <c r="G84" s="83">
        <v>20</v>
      </c>
      <c r="H84" s="84" t="s">
        <v>123</v>
      </c>
      <c r="I84" s="85">
        <v>0.97399999999999998</v>
      </c>
      <c r="J84" s="85">
        <v>0.85699999999999998</v>
      </c>
      <c r="K84" s="86">
        <v>0.623</v>
      </c>
      <c r="L84" s="76"/>
      <c r="M84" s="82"/>
      <c r="N84" s="83">
        <v>20</v>
      </c>
      <c r="O84" s="84" t="s">
        <v>125</v>
      </c>
      <c r="P84" s="85">
        <v>0.54800000000000004</v>
      </c>
      <c r="Q84" s="85">
        <v>0.91800000000000004</v>
      </c>
      <c r="R84" s="86">
        <v>0.999</v>
      </c>
    </row>
    <row r="85" spans="5:18">
      <c r="E85" s="27"/>
      <c r="F85" s="77">
        <v>2013</v>
      </c>
      <c r="G85" s="78">
        <v>7</v>
      </c>
      <c r="H85" s="79" t="s">
        <v>108</v>
      </c>
      <c r="I85" s="80">
        <v>1E-3</v>
      </c>
      <c r="J85" s="80">
        <v>0</v>
      </c>
      <c r="K85" s="81">
        <v>0</v>
      </c>
      <c r="L85" s="76"/>
      <c r="M85" s="77">
        <v>2013</v>
      </c>
      <c r="N85" s="78">
        <v>7</v>
      </c>
      <c r="O85" s="79" t="s">
        <v>109</v>
      </c>
      <c r="P85" s="80">
        <v>0</v>
      </c>
      <c r="Q85" s="80">
        <v>0.125</v>
      </c>
      <c r="R85" s="81">
        <v>0.98599999999999999</v>
      </c>
    </row>
    <row r="86" spans="5:18">
      <c r="E86" s="27"/>
      <c r="F86" s="77"/>
      <c r="G86" s="78">
        <v>8</v>
      </c>
      <c r="H86" s="79" t="s">
        <v>110</v>
      </c>
      <c r="I86" s="80">
        <v>2.3E-2</v>
      </c>
      <c r="J86" s="80">
        <v>0</v>
      </c>
      <c r="K86" s="81">
        <v>0</v>
      </c>
      <c r="L86" s="76"/>
      <c r="M86" s="77"/>
      <c r="N86" s="78">
        <v>8</v>
      </c>
      <c r="O86" s="79" t="s">
        <v>111</v>
      </c>
      <c r="P86" s="80">
        <v>1E-3</v>
      </c>
      <c r="Q86" s="80">
        <v>0.32500000000000001</v>
      </c>
      <c r="R86" s="81">
        <v>0.997</v>
      </c>
    </row>
    <row r="87" spans="5:18">
      <c r="E87" s="27"/>
      <c r="F87" s="77"/>
      <c r="G87" s="78">
        <v>9</v>
      </c>
      <c r="H87" s="79" t="s">
        <v>109</v>
      </c>
      <c r="I87" s="80">
        <v>0.152</v>
      </c>
      <c r="J87" s="80">
        <v>3.0000000000000001E-3</v>
      </c>
      <c r="K87" s="81">
        <v>1E-3</v>
      </c>
      <c r="L87" s="76"/>
      <c r="M87" s="77"/>
      <c r="N87" s="78">
        <v>9</v>
      </c>
      <c r="O87" s="79" t="s">
        <v>112</v>
      </c>
      <c r="P87" s="80">
        <v>1E-3</v>
      </c>
      <c r="Q87" s="80">
        <v>0.41099999999999998</v>
      </c>
      <c r="R87" s="81">
        <v>0.998</v>
      </c>
    </row>
    <row r="88" spans="5:18">
      <c r="E88" s="27"/>
      <c r="F88" s="77"/>
      <c r="G88" s="78">
        <v>10</v>
      </c>
      <c r="H88" s="79" t="s">
        <v>113</v>
      </c>
      <c r="I88" s="80">
        <v>0.24099999999999999</v>
      </c>
      <c r="J88" s="80">
        <v>1.6E-2</v>
      </c>
      <c r="K88" s="81">
        <v>2E-3</v>
      </c>
      <c r="L88" s="76"/>
      <c r="M88" s="77"/>
      <c r="N88" s="78">
        <v>10</v>
      </c>
      <c r="O88" s="79" t="s">
        <v>114</v>
      </c>
      <c r="P88" s="80">
        <v>6.0000000000000001E-3</v>
      </c>
      <c r="Q88" s="80">
        <v>0.50800000000000001</v>
      </c>
      <c r="R88" s="81">
        <v>0.999</v>
      </c>
    </row>
    <row r="89" spans="5:18">
      <c r="E89" s="27"/>
      <c r="F89" s="77"/>
      <c r="G89" s="78">
        <v>11</v>
      </c>
      <c r="H89" s="79" t="s">
        <v>111</v>
      </c>
      <c r="I89" s="80">
        <v>0.34599999999999997</v>
      </c>
      <c r="J89" s="80">
        <v>0.05</v>
      </c>
      <c r="K89" s="81">
        <v>8.9999999999999993E-3</v>
      </c>
      <c r="L89" s="76"/>
      <c r="M89" s="77"/>
      <c r="N89" s="78">
        <v>11</v>
      </c>
      <c r="O89" s="79" t="s">
        <v>115</v>
      </c>
      <c r="P89" s="80">
        <v>1.0999999999999999E-2</v>
      </c>
      <c r="Q89" s="80">
        <v>0.59899999999999998</v>
      </c>
      <c r="R89" s="81">
        <v>0.999</v>
      </c>
    </row>
    <row r="90" spans="5:18">
      <c r="E90" s="27"/>
      <c r="F90" s="77"/>
      <c r="G90" s="78">
        <v>12</v>
      </c>
      <c r="H90" s="79" t="s">
        <v>112</v>
      </c>
      <c r="I90" s="80">
        <v>0.44700000000000001</v>
      </c>
      <c r="J90" s="80">
        <v>0.107</v>
      </c>
      <c r="K90" s="81">
        <v>3.2000000000000001E-2</v>
      </c>
      <c r="L90" s="76"/>
      <c r="M90" s="77"/>
      <c r="N90" s="78">
        <v>12</v>
      </c>
      <c r="O90" s="79" t="s">
        <v>116</v>
      </c>
      <c r="P90" s="80">
        <v>2.5000000000000001E-2</v>
      </c>
      <c r="Q90" s="80">
        <v>0.68799999999999994</v>
      </c>
      <c r="R90" s="81">
        <v>0.999</v>
      </c>
    </row>
    <row r="91" spans="5:18">
      <c r="E91" s="27"/>
      <c r="F91" s="77"/>
      <c r="G91" s="78">
        <v>13</v>
      </c>
      <c r="H91" s="79" t="s">
        <v>114</v>
      </c>
      <c r="I91" s="80">
        <v>0.56699999999999995</v>
      </c>
      <c r="J91" s="80">
        <v>0.184</v>
      </c>
      <c r="K91" s="81">
        <v>6.0999999999999999E-2</v>
      </c>
      <c r="L91" s="76"/>
      <c r="M91" s="77"/>
      <c r="N91" s="78">
        <v>13</v>
      </c>
      <c r="O91" s="79" t="s">
        <v>117</v>
      </c>
      <c r="P91" s="80">
        <v>5.0999999999999997E-2</v>
      </c>
      <c r="Q91" s="80">
        <v>0.73799999999999999</v>
      </c>
      <c r="R91" s="81">
        <v>0.999</v>
      </c>
    </row>
    <row r="92" spans="5:18">
      <c r="E92" s="27"/>
      <c r="F92" s="77"/>
      <c r="G92" s="78">
        <v>14</v>
      </c>
      <c r="H92" s="79" t="s">
        <v>115</v>
      </c>
      <c r="I92" s="80">
        <v>0.70499999999999996</v>
      </c>
      <c r="J92" s="80">
        <v>0.27700000000000002</v>
      </c>
      <c r="K92" s="81">
        <v>0.108</v>
      </c>
      <c r="L92" s="76"/>
      <c r="M92" s="77"/>
      <c r="N92" s="78">
        <v>14</v>
      </c>
      <c r="O92" s="79" t="s">
        <v>118</v>
      </c>
      <c r="P92" s="80">
        <v>9.5000000000000001E-2</v>
      </c>
      <c r="Q92" s="80">
        <v>0.78500000000000003</v>
      </c>
      <c r="R92" s="81">
        <v>0.999</v>
      </c>
    </row>
    <row r="93" spans="5:18">
      <c r="E93" s="27"/>
      <c r="F93" s="77"/>
      <c r="G93" s="78">
        <v>15</v>
      </c>
      <c r="H93" s="79" t="s">
        <v>116</v>
      </c>
      <c r="I93" s="80">
        <v>0.77200000000000002</v>
      </c>
      <c r="J93" s="80">
        <v>0.379</v>
      </c>
      <c r="K93" s="81">
        <v>0.191</v>
      </c>
      <c r="L93" s="76"/>
      <c r="M93" s="77"/>
      <c r="N93" s="78">
        <v>15</v>
      </c>
      <c r="O93" s="79" t="s">
        <v>119</v>
      </c>
      <c r="P93" s="80">
        <v>0.151</v>
      </c>
      <c r="Q93" s="80">
        <v>0.82399999999999995</v>
      </c>
      <c r="R93" s="81">
        <v>0.999</v>
      </c>
    </row>
    <row r="94" spans="5:18">
      <c r="E94" s="27"/>
      <c r="F94" s="77"/>
      <c r="G94" s="78">
        <v>16</v>
      </c>
      <c r="H94" s="79" t="s">
        <v>120</v>
      </c>
      <c r="I94" s="80">
        <v>0.84</v>
      </c>
      <c r="J94" s="80">
        <v>0.49299999999999999</v>
      </c>
      <c r="K94" s="81">
        <v>0.28199999999999997</v>
      </c>
      <c r="L94" s="76"/>
      <c r="M94" s="77"/>
      <c r="N94" s="78">
        <v>16</v>
      </c>
      <c r="O94" s="79" t="s">
        <v>121</v>
      </c>
      <c r="P94" s="80">
        <v>0.22</v>
      </c>
      <c r="Q94" s="80">
        <v>0.85799999999999998</v>
      </c>
      <c r="R94" s="81">
        <v>0.999</v>
      </c>
    </row>
    <row r="95" spans="5:18">
      <c r="E95" s="27"/>
      <c r="F95" s="77"/>
      <c r="G95" s="78">
        <v>17</v>
      </c>
      <c r="H95" s="79" t="s">
        <v>118</v>
      </c>
      <c r="I95" s="80">
        <v>0.90500000000000003</v>
      </c>
      <c r="J95" s="80">
        <v>0.59099999999999997</v>
      </c>
      <c r="K95" s="81">
        <v>0.36399999999999999</v>
      </c>
      <c r="L95" s="76"/>
      <c r="M95" s="77"/>
      <c r="N95" s="78">
        <v>17</v>
      </c>
      <c r="O95" s="79" t="s">
        <v>122</v>
      </c>
      <c r="P95" s="80">
        <v>0.29299999999999998</v>
      </c>
      <c r="Q95" s="80">
        <v>0.88200000000000001</v>
      </c>
      <c r="R95" s="81">
        <v>0.999</v>
      </c>
    </row>
    <row r="96" spans="5:18">
      <c r="E96" s="27"/>
      <c r="F96" s="77"/>
      <c r="G96" s="78">
        <v>18</v>
      </c>
      <c r="H96" s="79" t="s">
        <v>119</v>
      </c>
      <c r="I96" s="80">
        <v>0.93600000000000005</v>
      </c>
      <c r="J96" s="80">
        <v>0.69</v>
      </c>
      <c r="K96" s="81">
        <v>0.46700000000000003</v>
      </c>
      <c r="L96" s="76"/>
      <c r="M96" s="77"/>
      <c r="N96" s="78">
        <v>18</v>
      </c>
      <c r="O96" s="79" t="s">
        <v>123</v>
      </c>
      <c r="P96" s="80">
        <v>0.36299999999999999</v>
      </c>
      <c r="Q96" s="80">
        <v>0.89400000000000002</v>
      </c>
      <c r="R96" s="81">
        <v>0.999</v>
      </c>
    </row>
    <row r="97" spans="5:18">
      <c r="E97" s="27"/>
      <c r="F97" s="77"/>
      <c r="G97" s="78">
        <v>19</v>
      </c>
      <c r="H97" s="79" t="s">
        <v>121</v>
      </c>
      <c r="I97" s="80">
        <v>0.96099999999999997</v>
      </c>
      <c r="J97" s="80">
        <v>0.78400000000000003</v>
      </c>
      <c r="K97" s="81">
        <v>0.55000000000000004</v>
      </c>
      <c r="L97" s="76"/>
      <c r="M97" s="77"/>
      <c r="N97" s="78">
        <v>19</v>
      </c>
      <c r="O97" s="79" t="s">
        <v>124</v>
      </c>
      <c r="P97" s="80">
        <v>0.53800000000000003</v>
      </c>
      <c r="Q97" s="80">
        <v>0.91900000000000004</v>
      </c>
      <c r="R97" s="81">
        <v>0.999</v>
      </c>
    </row>
    <row r="98" spans="5:18">
      <c r="E98" s="27"/>
      <c r="F98" s="82"/>
      <c r="G98" s="83">
        <v>20</v>
      </c>
      <c r="H98" s="84" t="s">
        <v>123</v>
      </c>
      <c r="I98" s="85">
        <v>0.98599999999999999</v>
      </c>
      <c r="J98" s="85">
        <v>0.9</v>
      </c>
      <c r="K98" s="86">
        <v>0.68899999999999995</v>
      </c>
      <c r="L98" s="76"/>
      <c r="M98" s="82"/>
      <c r="N98" s="83">
        <v>20</v>
      </c>
      <c r="O98" s="84" t="s">
        <v>125</v>
      </c>
      <c r="P98" s="85">
        <v>0.67200000000000004</v>
      </c>
      <c r="Q98" s="85">
        <v>0.93400000000000005</v>
      </c>
      <c r="R98" s="86">
        <v>0.999</v>
      </c>
    </row>
    <row r="99" spans="5:18">
      <c r="E99" s="27"/>
      <c r="F99" s="77">
        <v>2014</v>
      </c>
      <c r="G99" s="78">
        <v>7</v>
      </c>
      <c r="H99" s="79" t="s">
        <v>108</v>
      </c>
      <c r="I99" s="80">
        <v>1E-3</v>
      </c>
      <c r="J99" s="80">
        <v>0</v>
      </c>
      <c r="K99" s="81">
        <v>0</v>
      </c>
      <c r="L99" s="76"/>
      <c r="M99" s="77">
        <v>2014</v>
      </c>
      <c r="N99" s="78">
        <v>7</v>
      </c>
      <c r="O99" s="79" t="s">
        <v>109</v>
      </c>
      <c r="P99" s="80">
        <v>0</v>
      </c>
      <c r="Q99" s="80">
        <v>0.13800000000000001</v>
      </c>
      <c r="R99" s="81">
        <v>0.98599999999999999</v>
      </c>
    </row>
    <row r="100" spans="5:18">
      <c r="E100" s="27"/>
      <c r="F100" s="77"/>
      <c r="G100" s="78">
        <v>8</v>
      </c>
      <c r="H100" s="79" t="s">
        <v>110</v>
      </c>
      <c r="I100" s="80">
        <v>1.7999999999999999E-2</v>
      </c>
      <c r="J100" s="80">
        <v>0</v>
      </c>
      <c r="K100" s="81">
        <v>0</v>
      </c>
      <c r="L100" s="76"/>
      <c r="M100" s="77"/>
      <c r="N100" s="78">
        <v>8</v>
      </c>
      <c r="O100" s="79" t="s">
        <v>111</v>
      </c>
      <c r="P100" s="80">
        <v>1E-3</v>
      </c>
      <c r="Q100" s="80">
        <v>0.36499999999999999</v>
      </c>
      <c r="R100" s="81">
        <v>0.996</v>
      </c>
    </row>
    <row r="101" spans="5:18">
      <c r="E101" s="27"/>
      <c r="F101" s="77"/>
      <c r="G101" s="78">
        <v>9</v>
      </c>
      <c r="H101" s="79" t="s">
        <v>109</v>
      </c>
      <c r="I101" s="80">
        <v>0.13700000000000001</v>
      </c>
      <c r="J101" s="80">
        <v>3.0000000000000001E-3</v>
      </c>
      <c r="K101" s="81">
        <v>1E-3</v>
      </c>
      <c r="L101" s="76"/>
      <c r="M101" s="77"/>
      <c r="N101" s="78">
        <v>9</v>
      </c>
      <c r="O101" s="79" t="s">
        <v>112</v>
      </c>
      <c r="P101" s="80">
        <v>2E-3</v>
      </c>
      <c r="Q101" s="80">
        <v>0.46300000000000002</v>
      </c>
      <c r="R101" s="81">
        <v>0.998</v>
      </c>
    </row>
    <row r="102" spans="5:18">
      <c r="E102" s="27"/>
      <c r="F102" s="77"/>
      <c r="G102" s="78">
        <v>10</v>
      </c>
      <c r="H102" s="79" t="s">
        <v>113</v>
      </c>
      <c r="I102" s="80">
        <v>0.23799999999999999</v>
      </c>
      <c r="J102" s="80">
        <v>1.6E-2</v>
      </c>
      <c r="K102" s="81">
        <v>2E-3</v>
      </c>
      <c r="L102" s="76"/>
      <c r="M102" s="77"/>
      <c r="N102" s="78">
        <v>10</v>
      </c>
      <c r="O102" s="79" t="s">
        <v>114</v>
      </c>
      <c r="P102" s="80">
        <v>8.9999999999999993E-3</v>
      </c>
      <c r="Q102" s="80">
        <v>0.56399999999999995</v>
      </c>
      <c r="R102" s="81">
        <v>0.999</v>
      </c>
    </row>
    <row r="103" spans="5:18">
      <c r="E103" s="27"/>
      <c r="F103" s="77"/>
      <c r="G103" s="78">
        <v>11</v>
      </c>
      <c r="H103" s="79" t="s">
        <v>111</v>
      </c>
      <c r="I103" s="80">
        <v>0.35799999999999998</v>
      </c>
      <c r="J103" s="80">
        <v>4.5999999999999999E-2</v>
      </c>
      <c r="K103" s="81">
        <v>1.6E-2</v>
      </c>
      <c r="L103" s="76"/>
      <c r="M103" s="77"/>
      <c r="N103" s="78">
        <v>11</v>
      </c>
      <c r="O103" s="79" t="s">
        <v>115</v>
      </c>
      <c r="P103" s="80">
        <v>1.7000000000000001E-2</v>
      </c>
      <c r="Q103" s="80">
        <v>0.65500000000000003</v>
      </c>
      <c r="R103" s="81">
        <v>0.999</v>
      </c>
    </row>
    <row r="104" spans="5:18">
      <c r="E104" s="27"/>
      <c r="F104" s="77"/>
      <c r="G104" s="78">
        <v>12</v>
      </c>
      <c r="H104" s="79" t="s">
        <v>112</v>
      </c>
      <c r="I104" s="80">
        <v>0.47</v>
      </c>
      <c r="J104" s="80">
        <v>0.114</v>
      </c>
      <c r="K104" s="81">
        <v>2.9000000000000001E-2</v>
      </c>
      <c r="L104" s="76"/>
      <c r="M104" s="77"/>
      <c r="N104" s="78">
        <v>12</v>
      </c>
      <c r="O104" s="79" t="s">
        <v>116</v>
      </c>
      <c r="P104" s="80">
        <v>4.8000000000000001E-2</v>
      </c>
      <c r="Q104" s="80">
        <v>0.73599999999999999</v>
      </c>
      <c r="R104" s="81">
        <v>0.999</v>
      </c>
    </row>
    <row r="105" spans="5:18">
      <c r="E105" s="27"/>
      <c r="F105" s="77"/>
      <c r="G105" s="78">
        <v>13</v>
      </c>
      <c r="H105" s="79" t="s">
        <v>114</v>
      </c>
      <c r="I105" s="80">
        <v>0.61199999999999999</v>
      </c>
      <c r="J105" s="80">
        <v>0.20699999999999999</v>
      </c>
      <c r="K105" s="81">
        <v>6.9000000000000006E-2</v>
      </c>
      <c r="L105" s="76"/>
      <c r="M105" s="77"/>
      <c r="N105" s="78">
        <v>13</v>
      </c>
      <c r="O105" s="79" t="s">
        <v>117</v>
      </c>
      <c r="P105" s="80">
        <v>9.6000000000000002E-2</v>
      </c>
      <c r="Q105" s="80">
        <v>0.79800000000000004</v>
      </c>
      <c r="R105" s="81">
        <v>0.999</v>
      </c>
    </row>
    <row r="106" spans="5:18">
      <c r="E106" s="27"/>
      <c r="F106" s="77"/>
      <c r="G106" s="78">
        <v>14</v>
      </c>
      <c r="H106" s="79" t="s">
        <v>115</v>
      </c>
      <c r="I106" s="80">
        <v>0.72599999999999998</v>
      </c>
      <c r="J106" s="80">
        <v>0.32</v>
      </c>
      <c r="K106" s="81">
        <v>0.12</v>
      </c>
      <c r="L106" s="76"/>
      <c r="M106" s="77"/>
      <c r="N106" s="78">
        <v>14</v>
      </c>
      <c r="O106" s="79" t="s">
        <v>118</v>
      </c>
      <c r="P106" s="80">
        <v>0.155</v>
      </c>
      <c r="Q106" s="80">
        <v>0.83299999999999996</v>
      </c>
      <c r="R106" s="81">
        <v>0.999</v>
      </c>
    </row>
    <row r="107" spans="5:18">
      <c r="E107" s="27"/>
      <c r="F107" s="77"/>
      <c r="G107" s="78">
        <v>15</v>
      </c>
      <c r="H107" s="79" t="s">
        <v>116</v>
      </c>
      <c r="I107" s="80">
        <v>0.81</v>
      </c>
      <c r="J107" s="80">
        <v>0.42899999999999999</v>
      </c>
      <c r="K107" s="81">
        <v>0.223</v>
      </c>
      <c r="L107" s="76"/>
      <c r="M107" s="77"/>
      <c r="N107" s="78">
        <v>15</v>
      </c>
      <c r="O107" s="79" t="s">
        <v>119</v>
      </c>
      <c r="P107" s="80">
        <v>0.22900000000000001</v>
      </c>
      <c r="Q107" s="80">
        <v>0.873</v>
      </c>
      <c r="R107" s="81">
        <v>0.999</v>
      </c>
    </row>
    <row r="108" spans="5:18">
      <c r="E108" s="27"/>
      <c r="F108" s="77"/>
      <c r="G108" s="78">
        <v>16</v>
      </c>
      <c r="H108" s="79" t="s">
        <v>120</v>
      </c>
      <c r="I108" s="80">
        <v>0.874</v>
      </c>
      <c r="J108" s="80">
        <v>0.54300000000000004</v>
      </c>
      <c r="K108" s="81">
        <v>0.316</v>
      </c>
      <c r="L108" s="76"/>
      <c r="M108" s="77"/>
      <c r="N108" s="78">
        <v>16</v>
      </c>
      <c r="O108" s="79" t="s">
        <v>121</v>
      </c>
      <c r="P108" s="80">
        <v>0.313</v>
      </c>
      <c r="Q108" s="80">
        <v>0.89300000000000002</v>
      </c>
      <c r="R108" s="81">
        <v>0.999</v>
      </c>
    </row>
    <row r="109" spans="5:18">
      <c r="E109" s="27"/>
      <c r="F109" s="77"/>
      <c r="G109" s="78">
        <v>17</v>
      </c>
      <c r="H109" s="79" t="s">
        <v>118</v>
      </c>
      <c r="I109" s="80">
        <v>0.93200000000000005</v>
      </c>
      <c r="J109" s="80">
        <v>0.65800000000000003</v>
      </c>
      <c r="K109" s="81">
        <v>0.41099999999999998</v>
      </c>
      <c r="L109" s="76"/>
      <c r="M109" s="77"/>
      <c r="N109" s="78">
        <v>17</v>
      </c>
      <c r="O109" s="79" t="s">
        <v>122</v>
      </c>
      <c r="P109" s="80">
        <v>0.41299999999999998</v>
      </c>
      <c r="Q109" s="80">
        <v>0.90800000000000003</v>
      </c>
      <c r="R109" s="81">
        <v>0.999</v>
      </c>
    </row>
    <row r="110" spans="5:18">
      <c r="E110" s="27"/>
      <c r="F110" s="77"/>
      <c r="G110" s="78">
        <v>18</v>
      </c>
      <c r="H110" s="79" t="s">
        <v>119</v>
      </c>
      <c r="I110" s="80">
        <v>0.95699999999999996</v>
      </c>
      <c r="J110" s="80">
        <v>0.751</v>
      </c>
      <c r="K110" s="81">
        <v>0.51200000000000001</v>
      </c>
      <c r="L110" s="76"/>
      <c r="M110" s="77"/>
      <c r="N110" s="78">
        <v>18</v>
      </c>
      <c r="O110" s="79" t="s">
        <v>123</v>
      </c>
      <c r="P110" s="80">
        <v>0.51400000000000001</v>
      </c>
      <c r="Q110" s="80">
        <v>0.92100000000000004</v>
      </c>
      <c r="R110" s="81">
        <v>0.999</v>
      </c>
    </row>
    <row r="111" spans="5:18">
      <c r="E111" s="27"/>
      <c r="F111" s="77"/>
      <c r="G111" s="78">
        <v>19</v>
      </c>
      <c r="H111" s="79" t="s">
        <v>121</v>
      </c>
      <c r="I111" s="80">
        <v>0.97299999999999998</v>
      </c>
      <c r="J111" s="80">
        <v>0.83599999999999997</v>
      </c>
      <c r="K111" s="81">
        <v>0.59699999999999998</v>
      </c>
      <c r="L111" s="76"/>
      <c r="M111" s="77"/>
      <c r="N111" s="78">
        <v>19</v>
      </c>
      <c r="O111" s="79" t="s">
        <v>124</v>
      </c>
      <c r="P111" s="80">
        <v>0.66300000000000003</v>
      </c>
      <c r="Q111" s="80">
        <v>0.93899999999999995</v>
      </c>
      <c r="R111" s="81">
        <v>0.999</v>
      </c>
    </row>
    <row r="112" spans="5:18">
      <c r="E112" s="27"/>
      <c r="F112" s="82"/>
      <c r="G112" s="83">
        <v>20</v>
      </c>
      <c r="H112" s="84" t="s">
        <v>123</v>
      </c>
      <c r="I112" s="85">
        <v>0.996</v>
      </c>
      <c r="J112" s="85">
        <v>0.94199999999999995</v>
      </c>
      <c r="K112" s="86">
        <v>0.76500000000000001</v>
      </c>
      <c r="L112" s="76"/>
      <c r="M112" s="82"/>
      <c r="N112" s="83">
        <v>20</v>
      </c>
      <c r="O112" s="84" t="s">
        <v>125</v>
      </c>
      <c r="P112" s="85">
        <v>0.77200000000000002</v>
      </c>
      <c r="Q112" s="85">
        <v>0.94899999999999995</v>
      </c>
      <c r="R112" s="86">
        <v>0.999</v>
      </c>
    </row>
    <row r="113" spans="5:18">
      <c r="E113" s="27"/>
      <c r="F113" s="77">
        <v>2015</v>
      </c>
      <c r="G113" s="78">
        <v>7</v>
      </c>
      <c r="H113" s="79" t="s">
        <v>108</v>
      </c>
      <c r="I113" s="80">
        <v>1E-3</v>
      </c>
      <c r="J113" s="80">
        <v>0</v>
      </c>
      <c r="K113" s="81">
        <v>0</v>
      </c>
      <c r="L113" s="76"/>
      <c r="M113" s="77">
        <v>2015</v>
      </c>
      <c r="N113" s="78">
        <v>7</v>
      </c>
      <c r="O113" s="79" t="s">
        <v>109</v>
      </c>
      <c r="P113" s="80">
        <v>0</v>
      </c>
      <c r="Q113" s="80">
        <v>0.14799999999999999</v>
      </c>
      <c r="R113" s="81">
        <v>0.98399999999999999</v>
      </c>
    </row>
    <row r="114" spans="5:18">
      <c r="E114" s="27"/>
      <c r="F114" s="77"/>
      <c r="G114" s="78">
        <v>8</v>
      </c>
      <c r="H114" s="79" t="s">
        <v>110</v>
      </c>
      <c r="I114" s="80">
        <v>1.2E-2</v>
      </c>
      <c r="J114" s="80">
        <v>0</v>
      </c>
      <c r="K114" s="81">
        <v>0</v>
      </c>
      <c r="L114" s="76"/>
      <c r="M114" s="77"/>
      <c r="N114" s="78">
        <v>8</v>
      </c>
      <c r="O114" s="79" t="s">
        <v>111</v>
      </c>
      <c r="P114" s="80">
        <v>1E-3</v>
      </c>
      <c r="Q114" s="80">
        <v>0.38300000000000001</v>
      </c>
      <c r="R114" s="81">
        <v>0.996</v>
      </c>
    </row>
    <row r="115" spans="5:18">
      <c r="E115" s="27"/>
      <c r="F115" s="77"/>
      <c r="G115" s="78">
        <v>9</v>
      </c>
      <c r="H115" s="79" t="s">
        <v>109</v>
      </c>
      <c r="I115" s="80">
        <v>0.11799999999999999</v>
      </c>
      <c r="J115" s="80">
        <v>3.0000000000000001E-3</v>
      </c>
      <c r="K115" s="81">
        <v>1E-3</v>
      </c>
      <c r="L115" s="76"/>
      <c r="M115" s="77"/>
      <c r="N115" s="78">
        <v>9</v>
      </c>
      <c r="O115" s="79" t="s">
        <v>112</v>
      </c>
      <c r="P115" s="80">
        <v>6.0000000000000001E-3</v>
      </c>
      <c r="Q115" s="80">
        <v>0.50900000000000001</v>
      </c>
      <c r="R115" s="81">
        <v>0.999</v>
      </c>
    </row>
    <row r="116" spans="5:18">
      <c r="E116" s="27"/>
      <c r="F116" s="77"/>
      <c r="G116" s="78">
        <v>10</v>
      </c>
      <c r="H116" s="79" t="s">
        <v>113</v>
      </c>
      <c r="I116" s="80">
        <v>0.23599999999999999</v>
      </c>
      <c r="J116" s="80">
        <v>1.7000000000000001E-2</v>
      </c>
      <c r="K116" s="81">
        <v>2E-3</v>
      </c>
      <c r="L116" s="76"/>
      <c r="M116" s="77"/>
      <c r="N116" s="78">
        <v>10</v>
      </c>
      <c r="O116" s="79" t="s">
        <v>114</v>
      </c>
      <c r="P116" s="80">
        <v>1.4E-2</v>
      </c>
      <c r="Q116" s="80">
        <v>0.61099999999999999</v>
      </c>
      <c r="R116" s="81">
        <v>0.999</v>
      </c>
    </row>
    <row r="117" spans="5:18">
      <c r="E117" s="27"/>
      <c r="F117" s="77"/>
      <c r="G117" s="78">
        <v>11</v>
      </c>
      <c r="H117" s="79" t="s">
        <v>111</v>
      </c>
      <c r="I117" s="80">
        <v>0.36599999999999999</v>
      </c>
      <c r="J117" s="80">
        <v>4.3999999999999997E-2</v>
      </c>
      <c r="K117" s="81">
        <v>1.6E-2</v>
      </c>
      <c r="L117" s="76"/>
      <c r="M117" s="77"/>
      <c r="N117" s="78">
        <v>11</v>
      </c>
      <c r="O117" s="79" t="s">
        <v>115</v>
      </c>
      <c r="P117" s="80">
        <v>3.2000000000000001E-2</v>
      </c>
      <c r="Q117" s="80">
        <v>0.69599999999999995</v>
      </c>
      <c r="R117" s="81">
        <v>0.999</v>
      </c>
    </row>
    <row r="118" spans="5:18">
      <c r="E118" s="27"/>
      <c r="F118" s="77"/>
      <c r="G118" s="78">
        <v>12</v>
      </c>
      <c r="H118" s="79" t="s">
        <v>112</v>
      </c>
      <c r="I118" s="80">
        <v>0.50700000000000001</v>
      </c>
      <c r="J118" s="80">
        <v>0.121</v>
      </c>
      <c r="K118" s="81">
        <v>2.8000000000000001E-2</v>
      </c>
      <c r="L118" s="76"/>
      <c r="M118" s="77"/>
      <c r="N118" s="78">
        <v>12</v>
      </c>
      <c r="O118" s="79" t="s">
        <v>116</v>
      </c>
      <c r="P118" s="80">
        <v>7.9000000000000001E-2</v>
      </c>
      <c r="Q118" s="80">
        <v>0.78400000000000003</v>
      </c>
      <c r="R118" s="81">
        <v>0.999</v>
      </c>
    </row>
    <row r="119" spans="5:18">
      <c r="E119" s="27"/>
      <c r="F119" s="77"/>
      <c r="G119" s="78">
        <v>13</v>
      </c>
      <c r="H119" s="79" t="s">
        <v>114</v>
      </c>
      <c r="I119" s="80">
        <v>0.628</v>
      </c>
      <c r="J119" s="80">
        <v>0.218</v>
      </c>
      <c r="K119" s="81">
        <v>6.0999999999999999E-2</v>
      </c>
      <c r="L119" s="76"/>
      <c r="M119" s="77"/>
      <c r="N119" s="78">
        <v>13</v>
      </c>
      <c r="O119" s="79" t="s">
        <v>117</v>
      </c>
      <c r="P119" s="80">
        <v>0.13600000000000001</v>
      </c>
      <c r="Q119" s="80">
        <v>0.83399999999999996</v>
      </c>
      <c r="R119" s="81">
        <v>0.999</v>
      </c>
    </row>
    <row r="120" spans="5:18">
      <c r="E120" s="27"/>
      <c r="F120" s="77"/>
      <c r="G120" s="78">
        <v>14</v>
      </c>
      <c r="H120" s="79" t="s">
        <v>115</v>
      </c>
      <c r="I120" s="80">
        <v>0.747</v>
      </c>
      <c r="J120" s="80">
        <v>0.34300000000000003</v>
      </c>
      <c r="K120" s="81">
        <v>0.14599999999999999</v>
      </c>
      <c r="L120" s="76"/>
      <c r="M120" s="77"/>
      <c r="N120" s="78">
        <v>14</v>
      </c>
      <c r="O120" s="79" t="s">
        <v>118</v>
      </c>
      <c r="P120" s="80">
        <v>0.22</v>
      </c>
      <c r="Q120" s="80">
        <v>0.86499999999999999</v>
      </c>
      <c r="R120" s="81">
        <v>0.999</v>
      </c>
    </row>
    <row r="121" spans="5:18">
      <c r="E121" s="27"/>
      <c r="F121" s="77"/>
      <c r="G121" s="78">
        <v>15</v>
      </c>
      <c r="H121" s="79" t="s">
        <v>116</v>
      </c>
      <c r="I121" s="80">
        <v>0.83899999999999997</v>
      </c>
      <c r="J121" s="80">
        <v>0.46300000000000002</v>
      </c>
      <c r="K121" s="81">
        <v>0.23200000000000001</v>
      </c>
      <c r="L121" s="76"/>
      <c r="M121" s="77"/>
      <c r="N121" s="78">
        <v>15</v>
      </c>
      <c r="O121" s="79" t="s">
        <v>119</v>
      </c>
      <c r="P121" s="80">
        <v>0.31</v>
      </c>
      <c r="Q121" s="80">
        <v>0.89600000000000002</v>
      </c>
      <c r="R121" s="81">
        <v>0.999</v>
      </c>
    </row>
    <row r="122" spans="5:18">
      <c r="E122" s="27"/>
      <c r="F122" s="77"/>
      <c r="G122" s="78">
        <v>16</v>
      </c>
      <c r="H122" s="79" t="s">
        <v>120</v>
      </c>
      <c r="I122" s="80">
        <v>0.90700000000000003</v>
      </c>
      <c r="J122" s="80">
        <v>0.59</v>
      </c>
      <c r="K122" s="81">
        <v>0.34</v>
      </c>
      <c r="L122" s="76"/>
      <c r="M122" s="77"/>
      <c r="N122" s="78">
        <v>16</v>
      </c>
      <c r="O122" s="79" t="s">
        <v>121</v>
      </c>
      <c r="P122" s="80">
        <v>0.41299999999999998</v>
      </c>
      <c r="Q122" s="80">
        <v>0.90900000000000003</v>
      </c>
      <c r="R122" s="81">
        <v>0.999</v>
      </c>
    </row>
    <row r="123" spans="5:18">
      <c r="E123" s="27"/>
      <c r="F123" s="77"/>
      <c r="G123" s="78">
        <v>17</v>
      </c>
      <c r="H123" s="79" t="s">
        <v>118</v>
      </c>
      <c r="I123" s="80">
        <v>0.95</v>
      </c>
      <c r="J123" s="80">
        <v>0.69899999999999995</v>
      </c>
      <c r="K123" s="81">
        <v>0.45</v>
      </c>
      <c r="L123" s="76"/>
      <c r="M123" s="77"/>
      <c r="N123" s="78">
        <v>17</v>
      </c>
      <c r="O123" s="79" t="s">
        <v>122</v>
      </c>
      <c r="P123" s="80">
        <v>0.52500000000000002</v>
      </c>
      <c r="Q123" s="80">
        <v>0.92500000000000004</v>
      </c>
      <c r="R123" s="81">
        <v>0.999</v>
      </c>
    </row>
    <row r="124" spans="5:18">
      <c r="E124" s="27"/>
      <c r="F124" s="77"/>
      <c r="G124" s="78">
        <v>18</v>
      </c>
      <c r="H124" s="79" t="s">
        <v>119</v>
      </c>
      <c r="I124" s="80">
        <v>0.97099999999999997</v>
      </c>
      <c r="J124" s="80">
        <v>0.8</v>
      </c>
      <c r="K124" s="81">
        <v>0.54400000000000004</v>
      </c>
      <c r="L124" s="76"/>
      <c r="M124" s="77"/>
      <c r="N124" s="78">
        <v>18</v>
      </c>
      <c r="O124" s="79" t="s">
        <v>123</v>
      </c>
      <c r="P124" s="80">
        <v>0.61299999999999999</v>
      </c>
      <c r="Q124" s="80">
        <v>0.93600000000000005</v>
      </c>
      <c r="R124" s="81">
        <v>0.999</v>
      </c>
    </row>
    <row r="125" spans="5:18">
      <c r="E125" s="27"/>
      <c r="F125" s="77"/>
      <c r="G125" s="78">
        <v>19</v>
      </c>
      <c r="H125" s="79" t="s">
        <v>121</v>
      </c>
      <c r="I125" s="80">
        <v>0.98699999999999999</v>
      </c>
      <c r="J125" s="80">
        <v>0.86899999999999999</v>
      </c>
      <c r="K125" s="81">
        <v>0.66500000000000004</v>
      </c>
      <c r="L125" s="76"/>
      <c r="M125" s="77"/>
      <c r="N125" s="78">
        <v>19</v>
      </c>
      <c r="O125" s="79" t="s">
        <v>124</v>
      </c>
      <c r="P125" s="80">
        <v>0.76</v>
      </c>
      <c r="Q125" s="80">
        <v>0.95399999999999996</v>
      </c>
      <c r="R125" s="81">
        <v>0.999</v>
      </c>
    </row>
    <row r="126" spans="5:18">
      <c r="E126" s="27"/>
      <c r="F126" s="82"/>
      <c r="G126" s="83">
        <v>20</v>
      </c>
      <c r="H126" s="84" t="s">
        <v>123</v>
      </c>
      <c r="I126" s="85">
        <v>0.997</v>
      </c>
      <c r="J126" s="85">
        <v>0.96099999999999997</v>
      </c>
      <c r="K126" s="86">
        <v>0.82899999999999996</v>
      </c>
      <c r="L126" s="76"/>
      <c r="M126" s="82"/>
      <c r="N126" s="83">
        <v>20</v>
      </c>
      <c r="O126" s="84" t="s">
        <v>125</v>
      </c>
      <c r="P126" s="85">
        <v>0.85799999999999998</v>
      </c>
      <c r="Q126" s="85">
        <v>0.95899999999999996</v>
      </c>
      <c r="R126" s="86">
        <v>0.999</v>
      </c>
    </row>
    <row r="127" spans="5:18">
      <c r="E127" s="27"/>
      <c r="F127" s="77">
        <v>2016</v>
      </c>
      <c r="G127" s="78">
        <v>7</v>
      </c>
      <c r="H127" s="79" t="s">
        <v>108</v>
      </c>
      <c r="I127" s="80">
        <v>1E-3</v>
      </c>
      <c r="J127" s="80">
        <v>0</v>
      </c>
      <c r="K127" s="81">
        <v>0</v>
      </c>
      <c r="L127" s="76"/>
      <c r="M127" s="77">
        <v>2016</v>
      </c>
      <c r="N127" s="78">
        <v>7</v>
      </c>
      <c r="O127" s="79" t="s">
        <v>109</v>
      </c>
      <c r="P127" s="80">
        <v>0</v>
      </c>
      <c r="Q127" s="80">
        <v>0.151</v>
      </c>
      <c r="R127" s="81">
        <v>0.98699999999999999</v>
      </c>
    </row>
    <row r="128" spans="5:18">
      <c r="E128" s="27"/>
      <c r="F128" s="77"/>
      <c r="G128" s="78">
        <v>8</v>
      </c>
      <c r="H128" s="79" t="s">
        <v>110</v>
      </c>
      <c r="I128" s="80">
        <v>8.9999999999999993E-3</v>
      </c>
      <c r="J128" s="80">
        <v>0</v>
      </c>
      <c r="K128" s="81">
        <v>0</v>
      </c>
      <c r="L128" s="76"/>
      <c r="M128" s="77"/>
      <c r="N128" s="78">
        <v>8</v>
      </c>
      <c r="O128" s="79" t="s">
        <v>111</v>
      </c>
      <c r="P128" s="80">
        <v>2E-3</v>
      </c>
      <c r="Q128" s="80">
        <v>0.41599999999999998</v>
      </c>
      <c r="R128" s="81">
        <v>0.998</v>
      </c>
    </row>
    <row r="129" spans="5:18">
      <c r="E129" s="27"/>
      <c r="F129" s="77"/>
      <c r="G129" s="78">
        <v>9</v>
      </c>
      <c r="H129" s="79" t="s">
        <v>109</v>
      </c>
      <c r="I129" s="80">
        <v>0.10299999999999999</v>
      </c>
      <c r="J129" s="80">
        <v>3.0000000000000001E-3</v>
      </c>
      <c r="K129" s="81">
        <v>1E-3</v>
      </c>
      <c r="L129" s="76"/>
      <c r="M129" s="77"/>
      <c r="N129" s="78">
        <v>9</v>
      </c>
      <c r="O129" s="79" t="s">
        <v>112</v>
      </c>
      <c r="P129" s="80">
        <v>8.9999999999999993E-3</v>
      </c>
      <c r="Q129" s="80">
        <v>0.53900000000000003</v>
      </c>
      <c r="R129" s="81">
        <v>0.999</v>
      </c>
    </row>
    <row r="130" spans="5:18">
      <c r="E130" s="27"/>
      <c r="F130" s="77"/>
      <c r="G130" s="78">
        <v>10</v>
      </c>
      <c r="H130" s="79" t="s">
        <v>113</v>
      </c>
      <c r="I130" s="80">
        <v>0.22500000000000001</v>
      </c>
      <c r="J130" s="80">
        <v>1.2E-2</v>
      </c>
      <c r="K130" s="81">
        <v>4.0000000000000001E-3</v>
      </c>
      <c r="L130" s="76"/>
      <c r="M130" s="77"/>
      <c r="N130" s="78">
        <v>10</v>
      </c>
      <c r="O130" s="79" t="s">
        <v>114</v>
      </c>
      <c r="P130" s="80">
        <v>2.1999999999999999E-2</v>
      </c>
      <c r="Q130" s="80">
        <v>0.65</v>
      </c>
      <c r="R130" s="81">
        <v>0.999</v>
      </c>
    </row>
    <row r="131" spans="5:18">
      <c r="E131" s="27"/>
      <c r="F131" s="77"/>
      <c r="G131" s="78">
        <v>11</v>
      </c>
      <c r="H131" s="79" t="s">
        <v>111</v>
      </c>
      <c r="I131" s="80">
        <v>0.36899999999999999</v>
      </c>
      <c r="J131" s="80">
        <v>4.3999999999999997E-2</v>
      </c>
      <c r="K131" s="81">
        <v>1.6E-2</v>
      </c>
      <c r="L131" s="76"/>
      <c r="M131" s="77"/>
      <c r="N131" s="78">
        <v>11</v>
      </c>
      <c r="O131" s="79" t="s">
        <v>115</v>
      </c>
      <c r="P131" s="80">
        <v>4.9000000000000002E-2</v>
      </c>
      <c r="Q131" s="80">
        <v>0.745</v>
      </c>
      <c r="R131" s="81">
        <v>0.999</v>
      </c>
    </row>
    <row r="132" spans="5:18">
      <c r="E132" s="27"/>
      <c r="F132" s="77"/>
      <c r="G132" s="78">
        <v>12</v>
      </c>
      <c r="H132" s="79" t="s">
        <v>112</v>
      </c>
      <c r="I132" s="80">
        <v>0.52500000000000002</v>
      </c>
      <c r="J132" s="80">
        <v>0.122</v>
      </c>
      <c r="K132" s="81">
        <v>2.5999999999999999E-2</v>
      </c>
      <c r="L132" s="76"/>
      <c r="M132" s="77"/>
      <c r="N132" s="78">
        <v>12</v>
      </c>
      <c r="O132" s="79" t="s">
        <v>116</v>
      </c>
      <c r="P132" s="80">
        <v>0.114</v>
      </c>
      <c r="Q132" s="80">
        <v>0.82099999999999995</v>
      </c>
      <c r="R132" s="81">
        <v>0.999</v>
      </c>
    </row>
    <row r="133" spans="5:18">
      <c r="E133" s="27"/>
      <c r="F133" s="77"/>
      <c r="G133" s="78">
        <v>13</v>
      </c>
      <c r="H133" s="79" t="s">
        <v>114</v>
      </c>
      <c r="I133" s="80">
        <v>0.66</v>
      </c>
      <c r="J133" s="80">
        <v>0.224</v>
      </c>
      <c r="K133" s="81">
        <v>7.3999999999999996E-2</v>
      </c>
      <c r="L133" s="76"/>
      <c r="M133" s="77"/>
      <c r="N133" s="78">
        <v>13</v>
      </c>
      <c r="O133" s="79" t="s">
        <v>117</v>
      </c>
      <c r="P133" s="80">
        <v>0.193</v>
      </c>
      <c r="Q133" s="80">
        <v>0.85199999999999998</v>
      </c>
      <c r="R133" s="81">
        <v>0.999</v>
      </c>
    </row>
    <row r="134" spans="5:18">
      <c r="E134" s="27"/>
      <c r="F134" s="77"/>
      <c r="G134" s="78">
        <v>14</v>
      </c>
      <c r="H134" s="79" t="s">
        <v>115</v>
      </c>
      <c r="I134" s="80">
        <v>0.76900000000000002</v>
      </c>
      <c r="J134" s="80">
        <v>0.374</v>
      </c>
      <c r="K134" s="81">
        <v>0.14499999999999999</v>
      </c>
      <c r="L134" s="76"/>
      <c r="M134" s="77"/>
      <c r="N134" s="78">
        <v>14</v>
      </c>
      <c r="O134" s="79" t="s">
        <v>118</v>
      </c>
      <c r="P134" s="80">
        <v>0.28100000000000003</v>
      </c>
      <c r="Q134" s="80">
        <v>0.89200000000000002</v>
      </c>
      <c r="R134" s="81">
        <v>0.999</v>
      </c>
    </row>
    <row r="135" spans="5:18">
      <c r="E135" s="27"/>
      <c r="F135" s="77"/>
      <c r="G135" s="78">
        <v>15</v>
      </c>
      <c r="H135" s="79" t="s">
        <v>116</v>
      </c>
      <c r="I135" s="80">
        <v>0.86899999999999999</v>
      </c>
      <c r="J135" s="80">
        <v>0.503</v>
      </c>
      <c r="K135" s="81">
        <v>0.25</v>
      </c>
      <c r="L135" s="76"/>
      <c r="M135" s="77"/>
      <c r="N135" s="78">
        <v>15</v>
      </c>
      <c r="O135" s="79" t="s">
        <v>119</v>
      </c>
      <c r="P135" s="80">
        <v>0.39900000000000002</v>
      </c>
      <c r="Q135" s="80">
        <v>0.91200000000000003</v>
      </c>
      <c r="R135" s="81">
        <v>0.999</v>
      </c>
    </row>
    <row r="136" spans="5:18">
      <c r="E136" s="27"/>
      <c r="F136" s="77"/>
      <c r="G136" s="78">
        <v>16</v>
      </c>
      <c r="H136" s="79" t="s">
        <v>120</v>
      </c>
      <c r="I136" s="80">
        <v>0.92300000000000004</v>
      </c>
      <c r="J136" s="80">
        <v>0.627</v>
      </c>
      <c r="K136" s="81">
        <v>0.36299999999999999</v>
      </c>
      <c r="L136" s="76"/>
      <c r="M136" s="77"/>
      <c r="N136" s="78">
        <v>16</v>
      </c>
      <c r="O136" s="79" t="s">
        <v>121</v>
      </c>
      <c r="P136" s="80">
        <v>0.51700000000000002</v>
      </c>
      <c r="Q136" s="80">
        <v>0.93100000000000005</v>
      </c>
      <c r="R136" s="81">
        <v>0.999</v>
      </c>
    </row>
    <row r="137" spans="5:18">
      <c r="E137" s="27"/>
      <c r="F137" s="77"/>
      <c r="G137" s="78">
        <v>17</v>
      </c>
      <c r="H137" s="79" t="s">
        <v>118</v>
      </c>
      <c r="I137" s="80">
        <v>0.95699999999999996</v>
      </c>
      <c r="J137" s="80">
        <v>0.73599999999999999</v>
      </c>
      <c r="K137" s="81">
        <v>0.48599999999999999</v>
      </c>
      <c r="L137" s="76"/>
      <c r="M137" s="77"/>
      <c r="N137" s="78">
        <v>17</v>
      </c>
      <c r="O137" s="79" t="s">
        <v>122</v>
      </c>
      <c r="P137" s="80">
        <v>0.60899999999999999</v>
      </c>
      <c r="Q137" s="80">
        <v>0.94199999999999995</v>
      </c>
      <c r="R137" s="81">
        <v>0.999</v>
      </c>
    </row>
    <row r="138" spans="5:18">
      <c r="E138" s="27"/>
      <c r="F138" s="77"/>
      <c r="G138" s="78">
        <v>18</v>
      </c>
      <c r="H138" s="79" t="s">
        <v>119</v>
      </c>
      <c r="I138" s="80">
        <v>0.98</v>
      </c>
      <c r="J138" s="80">
        <v>0.82899999999999996</v>
      </c>
      <c r="K138" s="81">
        <v>0.60299999999999998</v>
      </c>
      <c r="L138" s="76"/>
      <c r="M138" s="77"/>
      <c r="N138" s="78">
        <v>18</v>
      </c>
      <c r="O138" s="79" t="s">
        <v>123</v>
      </c>
      <c r="P138" s="80">
        <v>0.70699999999999996</v>
      </c>
      <c r="Q138" s="80">
        <v>0.95</v>
      </c>
      <c r="R138" s="81">
        <v>0.999</v>
      </c>
    </row>
    <row r="139" spans="5:18">
      <c r="E139" s="27"/>
      <c r="F139" s="77"/>
      <c r="G139" s="78">
        <v>19</v>
      </c>
      <c r="H139" s="79" t="s">
        <v>121</v>
      </c>
      <c r="I139" s="80">
        <v>0.99199999999999999</v>
      </c>
      <c r="J139" s="80">
        <v>0.9</v>
      </c>
      <c r="K139" s="81">
        <v>0.71899999999999997</v>
      </c>
      <c r="L139" s="76"/>
      <c r="M139" s="77"/>
      <c r="N139" s="78">
        <v>19</v>
      </c>
      <c r="O139" s="79" t="s">
        <v>124</v>
      </c>
      <c r="P139" s="80">
        <v>0.82899999999999996</v>
      </c>
      <c r="Q139" s="80">
        <v>0.96199999999999997</v>
      </c>
      <c r="R139" s="81">
        <v>0.999</v>
      </c>
    </row>
    <row r="140" spans="5:18">
      <c r="E140" s="27"/>
      <c r="F140" s="82"/>
      <c r="G140" s="83">
        <v>20</v>
      </c>
      <c r="H140" s="84" t="s">
        <v>123</v>
      </c>
      <c r="I140" s="85">
        <v>0.998</v>
      </c>
      <c r="J140" s="85">
        <v>0.97499999999999998</v>
      </c>
      <c r="K140" s="86">
        <v>0.873</v>
      </c>
      <c r="L140" s="76"/>
      <c r="M140" s="82"/>
      <c r="N140" s="83">
        <v>20</v>
      </c>
      <c r="O140" s="84" t="s">
        <v>125</v>
      </c>
      <c r="P140" s="85">
        <v>0.91600000000000004</v>
      </c>
      <c r="Q140" s="85">
        <v>0.96799999999999997</v>
      </c>
      <c r="R140" s="86">
        <v>0.999</v>
      </c>
    </row>
    <row r="141" spans="5:18">
      <c r="E141" s="27"/>
      <c r="F141" s="27"/>
      <c r="G141" s="27"/>
      <c r="H141" s="27"/>
      <c r="I141" s="76"/>
      <c r="J141" s="76"/>
      <c r="K141" s="76"/>
      <c r="L141" s="76"/>
      <c r="M141" s="76"/>
      <c r="N141" s="76"/>
    </row>
    <row r="142" spans="5:18">
      <c r="E142" s="27"/>
    </row>
    <row r="143" spans="5:18">
      <c r="E143" s="27"/>
    </row>
    <row r="144" spans="5:18">
      <c r="E144" s="27"/>
    </row>
    <row r="145" spans="5:5">
      <c r="E145" s="27"/>
    </row>
    <row r="146" spans="5:5">
      <c r="E146" s="27"/>
    </row>
    <row r="147" spans="5:5">
      <c r="E147" s="27"/>
    </row>
    <row r="148" spans="5:5">
      <c r="E148" s="27"/>
    </row>
    <row r="149" spans="5:5">
      <c r="E149" s="27"/>
    </row>
    <row r="150" spans="5:5">
      <c r="E150" s="27"/>
    </row>
    <row r="151" spans="5:5">
      <c r="E151" s="27"/>
    </row>
    <row r="152" spans="5:5">
      <c r="E152" s="27"/>
    </row>
    <row r="153" spans="5:5">
      <c r="E153" s="27"/>
    </row>
    <row r="154" spans="5:5">
      <c r="E154" s="27"/>
    </row>
    <row r="155" spans="5:5">
      <c r="E155" s="27"/>
    </row>
    <row r="156" spans="5:5">
      <c r="E156" s="27"/>
    </row>
    <row r="157" spans="5:5">
      <c r="E157" s="27"/>
    </row>
    <row r="158" spans="5:5">
      <c r="E158" s="27"/>
    </row>
    <row r="159" spans="5:5">
      <c r="E159" s="27"/>
    </row>
    <row r="160" spans="5:5">
      <c r="E160" s="27"/>
    </row>
    <row r="161" spans="5:5">
      <c r="E161" s="27"/>
    </row>
    <row r="162" spans="5:5">
      <c r="E162" s="27"/>
    </row>
    <row r="163" spans="5:5">
      <c r="E163" s="27"/>
    </row>
    <row r="164" spans="5:5">
      <c r="E164" s="27"/>
    </row>
    <row r="165" spans="5:5">
      <c r="E165" s="27"/>
    </row>
    <row r="166" spans="5:5">
      <c r="E166" s="27"/>
    </row>
    <row r="167" spans="5:5">
      <c r="E167" s="27"/>
    </row>
    <row r="168" spans="5:5">
      <c r="E168" s="27"/>
    </row>
    <row r="169" spans="5:5">
      <c r="E169" s="27"/>
    </row>
    <row r="170" spans="5:5">
      <c r="E170" s="27"/>
    </row>
    <row r="171" spans="5:5">
      <c r="E171" s="27"/>
    </row>
    <row r="172" spans="5:5">
      <c r="E172" s="27"/>
    </row>
    <row r="173" spans="5:5">
      <c r="E173" s="27"/>
    </row>
    <row r="174" spans="5:5">
      <c r="E174" s="27"/>
    </row>
    <row r="175" spans="5:5">
      <c r="E175" s="27"/>
    </row>
    <row r="176" spans="5:5">
      <c r="E176" s="27"/>
    </row>
    <row r="177" spans="5:5">
      <c r="E177" s="27"/>
    </row>
    <row r="178" spans="5:5">
      <c r="E178" s="27"/>
    </row>
    <row r="179" spans="5:5">
      <c r="E179" s="27"/>
    </row>
    <row r="180" spans="5:5">
      <c r="E180" s="27"/>
    </row>
    <row r="181" spans="5:5">
      <c r="E181" s="27"/>
    </row>
    <row r="182" spans="5:5">
      <c r="E182" s="27"/>
    </row>
    <row r="183" spans="5:5">
      <c r="E183" s="27"/>
    </row>
    <row r="184" spans="5:5">
      <c r="E184" s="27"/>
    </row>
    <row r="185" spans="5:5">
      <c r="E185" s="27"/>
    </row>
    <row r="186" spans="5:5">
      <c r="E186" s="27"/>
    </row>
    <row r="187" spans="5:5">
      <c r="E187" s="27"/>
    </row>
    <row r="188" spans="5:5">
      <c r="E188" s="27"/>
    </row>
    <row r="189" spans="5:5">
      <c r="E189" s="27"/>
    </row>
    <row r="190" spans="5:5">
      <c r="E190" s="27"/>
    </row>
    <row r="191" spans="5:5">
      <c r="E191" s="27"/>
    </row>
    <row r="192" spans="5:5">
      <c r="E192" s="27"/>
    </row>
    <row r="193" spans="5:5">
      <c r="E193" s="27"/>
    </row>
    <row r="194" spans="5:5">
      <c r="E194" s="27"/>
    </row>
    <row r="195" spans="5:5">
      <c r="E195" s="27"/>
    </row>
    <row r="196" spans="5:5">
      <c r="E196" s="27"/>
    </row>
    <row r="197" spans="5:5">
      <c r="E197" s="27"/>
    </row>
    <row r="198" spans="5:5">
      <c r="E198" s="27"/>
    </row>
    <row r="199" spans="5:5">
      <c r="E199" s="27"/>
    </row>
    <row r="200" spans="5:5">
      <c r="E200" s="27"/>
    </row>
    <row r="201" spans="5:5">
      <c r="E201" s="27"/>
    </row>
    <row r="202" spans="5:5">
      <c r="E202" s="27"/>
    </row>
    <row r="203" spans="5:5">
      <c r="E203" s="27"/>
    </row>
    <row r="204" spans="5:5">
      <c r="E204" s="27"/>
    </row>
    <row r="205" spans="5:5">
      <c r="E205" s="27"/>
    </row>
    <row r="206" spans="5:5">
      <c r="E206" s="27"/>
    </row>
    <row r="207" spans="5:5">
      <c r="E207" s="27"/>
    </row>
    <row r="208" spans="5:5">
      <c r="E208" s="27"/>
    </row>
    <row r="209" spans="5:5">
      <c r="E209" s="27"/>
    </row>
    <row r="210" spans="5:5">
      <c r="E210" s="27"/>
    </row>
    <row r="211" spans="5:5">
      <c r="E211" s="27"/>
    </row>
    <row r="212" spans="5:5">
      <c r="E212" s="27"/>
    </row>
    <row r="213" spans="5:5">
      <c r="E213" s="27"/>
    </row>
    <row r="214" spans="5:5">
      <c r="E214" s="27"/>
    </row>
    <row r="215" spans="5:5">
      <c r="E215" s="27"/>
    </row>
    <row r="216" spans="5:5">
      <c r="E216" s="27"/>
    </row>
    <row r="217" spans="5:5">
      <c r="E217" s="27"/>
    </row>
    <row r="218" spans="5:5">
      <c r="E218" s="27"/>
    </row>
    <row r="219" spans="5:5">
      <c r="E219" s="27"/>
    </row>
    <row r="220" spans="5:5">
      <c r="E220" s="27"/>
    </row>
    <row r="221" spans="5:5">
      <c r="E221" s="27"/>
    </row>
    <row r="222" spans="5:5">
      <c r="E222" s="27"/>
    </row>
    <row r="223" spans="5:5">
      <c r="E223" s="27"/>
    </row>
    <row r="224" spans="5:5">
      <c r="E224" s="27"/>
    </row>
    <row r="225" spans="5:5">
      <c r="E225" s="27"/>
    </row>
    <row r="226" spans="5:5">
      <c r="E226" s="27"/>
    </row>
    <row r="227" spans="5:5">
      <c r="E227" s="27"/>
    </row>
    <row r="228" spans="5:5">
      <c r="E228" s="27"/>
    </row>
    <row r="229" spans="5:5">
      <c r="E229" s="27"/>
    </row>
    <row r="230" spans="5:5">
      <c r="E230" s="27"/>
    </row>
    <row r="231" spans="5:5">
      <c r="E231" s="27"/>
    </row>
    <row r="232" spans="5:5">
      <c r="E232" s="27"/>
    </row>
    <row r="233" spans="5:5">
      <c r="E233" s="27"/>
    </row>
    <row r="234" spans="5:5">
      <c r="E234" s="27"/>
    </row>
    <row r="235" spans="5:5">
      <c r="E235" s="27"/>
    </row>
    <row r="236" spans="5:5">
      <c r="E236" s="27"/>
    </row>
    <row r="237" spans="5:5">
      <c r="E237" s="27"/>
    </row>
    <row r="238" spans="5:5">
      <c r="E238" s="27"/>
    </row>
    <row r="239" spans="5:5">
      <c r="E239" s="27"/>
    </row>
    <row r="240" spans="5:5">
      <c r="E240" s="27"/>
    </row>
    <row r="241" spans="5:5">
      <c r="E241" s="27"/>
    </row>
    <row r="242" spans="5:5">
      <c r="E242" s="27"/>
    </row>
    <row r="243" spans="5:5">
      <c r="E243" s="27"/>
    </row>
    <row r="244" spans="5:5">
      <c r="E244" s="27"/>
    </row>
    <row r="245" spans="5:5">
      <c r="E245" s="27"/>
    </row>
    <row r="246" spans="5:5">
      <c r="E246" s="27"/>
    </row>
    <row r="247" spans="5:5">
      <c r="E247" s="27"/>
    </row>
    <row r="248" spans="5:5">
      <c r="E248" s="27"/>
    </row>
    <row r="249" spans="5:5">
      <c r="E249" s="27"/>
    </row>
    <row r="250" spans="5:5">
      <c r="E250" s="27"/>
    </row>
    <row r="251" spans="5:5">
      <c r="E251" s="27"/>
    </row>
    <row r="252" spans="5:5">
      <c r="E252" s="27"/>
    </row>
    <row r="253" spans="5:5">
      <c r="E253" s="27"/>
    </row>
    <row r="254" spans="5:5">
      <c r="E254" s="27"/>
    </row>
    <row r="255" spans="5:5">
      <c r="E255" s="27"/>
    </row>
    <row r="256" spans="5:5">
      <c r="E256" s="27"/>
    </row>
    <row r="257" spans="5:14">
      <c r="E257" s="27"/>
    </row>
    <row r="258" spans="5:14">
      <c r="E258" s="27"/>
    </row>
    <row r="259" spans="5:14">
      <c r="E259" s="27"/>
    </row>
    <row r="260" spans="5:14">
      <c r="E260" s="27"/>
    </row>
    <row r="261" spans="5:14">
      <c r="E261" s="27"/>
    </row>
    <row r="262" spans="5:14">
      <c r="E262" s="27"/>
    </row>
    <row r="263" spans="5:14">
      <c r="E263" s="27"/>
    </row>
    <row r="264" spans="5:14">
      <c r="E264" s="27"/>
    </row>
    <row r="265" spans="5:14">
      <c r="E265" s="27"/>
    </row>
    <row r="266" spans="5:14">
      <c r="E266" s="27"/>
    </row>
    <row r="267" spans="5:14">
      <c r="E267" s="27"/>
    </row>
    <row r="268" spans="5:14">
      <c r="E268" s="27"/>
      <c r="F268" s="27"/>
      <c r="G268" s="27"/>
      <c r="H268" s="27"/>
      <c r="I268" s="76"/>
      <c r="J268" s="76"/>
      <c r="K268" s="76"/>
      <c r="L268" s="76"/>
      <c r="M268" s="76"/>
      <c r="N268" s="7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D2:AH77"/>
  <sheetViews>
    <sheetView topLeftCell="A16" workbookViewId="0">
      <selection activeCell="S5" sqref="S5"/>
    </sheetView>
  </sheetViews>
  <sheetFormatPr defaultRowHeight="12.75"/>
  <cols>
    <col min="10" max="10" width="11" customWidth="1"/>
  </cols>
  <sheetData>
    <row r="2" spans="7:13">
      <c r="G2" s="8" t="s">
        <v>21</v>
      </c>
    </row>
    <row r="3" spans="7:13">
      <c r="G3" s="25" t="s">
        <v>22</v>
      </c>
    </row>
    <row r="4" spans="7:13">
      <c r="M4" s="26"/>
    </row>
    <row r="5" spans="7:13">
      <c r="J5" s="23" t="s">
        <v>23</v>
      </c>
      <c r="K5" s="23" t="s">
        <v>24</v>
      </c>
    </row>
    <row r="6" spans="7:13">
      <c r="I6" s="27" t="s">
        <v>25</v>
      </c>
      <c r="J6" s="28">
        <v>0.11</v>
      </c>
      <c r="K6" s="28">
        <v>0.06</v>
      </c>
      <c r="L6" s="23" t="s">
        <v>26</v>
      </c>
      <c r="M6" s="26"/>
    </row>
    <row r="7" spans="7:13">
      <c r="I7" s="27" t="s">
        <v>27</v>
      </c>
      <c r="J7" s="28">
        <v>0.17</v>
      </c>
      <c r="K7" s="28">
        <v>0.2</v>
      </c>
      <c r="L7" s="23" t="s">
        <v>28</v>
      </c>
    </row>
    <row r="8" spans="7:13">
      <c r="M8" s="26"/>
    </row>
    <row r="9" spans="7:13">
      <c r="H9" s="23" t="s">
        <v>29</v>
      </c>
      <c r="I9" s="23" t="s">
        <v>30</v>
      </c>
      <c r="J9" s="23" t="s">
        <v>31</v>
      </c>
      <c r="K9" s="23" t="s">
        <v>32</v>
      </c>
    </row>
    <row r="10" spans="7:13">
      <c r="H10" s="23" t="s">
        <v>33</v>
      </c>
      <c r="I10" s="23" t="s">
        <v>34</v>
      </c>
      <c r="J10" s="29" t="s">
        <v>35</v>
      </c>
      <c r="K10" s="30">
        <v>0.17</v>
      </c>
    </row>
    <row r="11" spans="7:13">
      <c r="H11" s="23" t="s">
        <v>36</v>
      </c>
      <c r="I11" s="23" t="s">
        <v>34</v>
      </c>
      <c r="J11" s="29" t="s">
        <v>37</v>
      </c>
      <c r="K11" s="30">
        <v>0.2</v>
      </c>
    </row>
    <row r="12" spans="7:13">
      <c r="H12" s="23" t="s">
        <v>33</v>
      </c>
      <c r="I12" s="23" t="s">
        <v>38</v>
      </c>
      <c r="J12" s="29" t="s">
        <v>39</v>
      </c>
      <c r="K12" s="30">
        <v>0.11</v>
      </c>
    </row>
    <row r="13" spans="7:13">
      <c r="H13" s="23" t="s">
        <v>36</v>
      </c>
      <c r="I13" s="23" t="s">
        <v>38</v>
      </c>
      <c r="J13" s="29" t="s">
        <v>40</v>
      </c>
      <c r="K13" s="30">
        <v>0.06</v>
      </c>
    </row>
    <row r="18" spans="4:34">
      <c r="T18" s="31" t="s">
        <v>41</v>
      </c>
      <c r="U18" s="32"/>
      <c r="V18" s="32"/>
      <c r="W18" s="32"/>
      <c r="X18" s="32"/>
      <c r="Y18" s="32"/>
      <c r="Z18" s="32"/>
      <c r="AA18" s="35"/>
      <c r="AB18" s="32"/>
      <c r="AC18" s="32"/>
      <c r="AD18" s="32"/>
      <c r="AE18" s="32"/>
      <c r="AF18" s="32"/>
      <c r="AG18" s="32"/>
      <c r="AH18" s="32"/>
    </row>
    <row r="19" spans="4:34">
      <c r="T19" s="31" t="s">
        <v>43</v>
      </c>
      <c r="U19" s="32"/>
      <c r="V19" s="32"/>
      <c r="W19" s="32"/>
      <c r="X19" s="32"/>
      <c r="Y19" s="32"/>
      <c r="Z19" s="32"/>
      <c r="AA19" s="35"/>
      <c r="AB19" s="32"/>
      <c r="AC19" s="32"/>
      <c r="AD19" s="32"/>
      <c r="AE19" s="32"/>
      <c r="AF19" s="32"/>
      <c r="AG19" s="32"/>
      <c r="AH19" s="32"/>
    </row>
    <row r="20" spans="4:34">
      <c r="D20" s="8" t="s">
        <v>41</v>
      </c>
      <c r="T20" s="32"/>
      <c r="U20" s="31" t="s">
        <v>44</v>
      </c>
      <c r="V20" s="32"/>
      <c r="W20" s="32"/>
      <c r="X20" s="32"/>
      <c r="Y20" s="32"/>
      <c r="Z20" s="32"/>
      <c r="AA20" s="35"/>
      <c r="AB20" s="32"/>
      <c r="AC20" s="32"/>
      <c r="AD20" s="32"/>
      <c r="AE20" s="32"/>
      <c r="AF20" s="32"/>
      <c r="AG20" s="32"/>
      <c r="AH20" s="32"/>
    </row>
    <row r="21" spans="4:34">
      <c r="D21" s="8" t="s">
        <v>42</v>
      </c>
      <c r="T21" s="32"/>
      <c r="U21" s="31" t="s">
        <v>45</v>
      </c>
      <c r="V21" s="32"/>
      <c r="W21" s="32"/>
      <c r="X21" s="32"/>
      <c r="Y21" s="32"/>
      <c r="Z21" s="32"/>
      <c r="AA21" s="35"/>
      <c r="AB21" s="32"/>
      <c r="AC21" s="31" t="s">
        <v>46</v>
      </c>
      <c r="AD21" s="32"/>
      <c r="AE21" s="32"/>
      <c r="AF21" s="32"/>
      <c r="AG21" s="32"/>
      <c r="AH21" s="32"/>
    </row>
    <row r="22" spans="4:34">
      <c r="E22" s="8" t="s">
        <v>44</v>
      </c>
    </row>
    <row r="23" spans="4:34">
      <c r="E23" s="8" t="s">
        <v>45</v>
      </c>
      <c r="L23" s="8" t="s">
        <v>46</v>
      </c>
      <c r="U23" s="8" t="s">
        <v>144</v>
      </c>
      <c r="AC23" s="8" t="str">
        <f>U23</f>
        <v xml:space="preserve">Projections Final Model </v>
      </c>
    </row>
    <row r="24" spans="4:34">
      <c r="D24" s="33"/>
      <c r="E24" s="33"/>
      <c r="F24" s="33"/>
      <c r="G24" s="33"/>
      <c r="H24" s="33"/>
      <c r="I24" s="33"/>
      <c r="J24" s="33"/>
      <c r="L24" s="33"/>
      <c r="M24" s="33"/>
      <c r="N24" s="33"/>
      <c r="O24" s="33"/>
      <c r="P24" s="33"/>
      <c r="Q24" s="33"/>
      <c r="T24" s="34"/>
      <c r="U24" s="34"/>
      <c r="V24" s="34"/>
      <c r="W24" s="34"/>
      <c r="X24" s="34"/>
      <c r="Y24" s="34"/>
      <c r="Z24" s="34"/>
      <c r="AA24" s="34"/>
      <c r="AB24" s="35"/>
      <c r="AC24" s="34"/>
      <c r="AD24" s="34"/>
      <c r="AE24" s="34"/>
      <c r="AF24" s="34"/>
      <c r="AG24" s="34"/>
      <c r="AH24" s="34"/>
    </row>
    <row r="25" spans="4:34">
      <c r="D25" s="33" t="s">
        <v>47</v>
      </c>
      <c r="E25" s="36" t="s">
        <v>2</v>
      </c>
      <c r="F25" s="36" t="s">
        <v>3</v>
      </c>
      <c r="G25" s="36" t="s">
        <v>5</v>
      </c>
      <c r="H25" s="36" t="s">
        <v>6</v>
      </c>
      <c r="I25" s="36" t="s">
        <v>7</v>
      </c>
      <c r="J25" s="36" t="s">
        <v>4</v>
      </c>
      <c r="K25" s="37"/>
      <c r="L25" s="36" t="s">
        <v>2</v>
      </c>
      <c r="M25" s="36" t="s">
        <v>3</v>
      </c>
      <c r="N25" s="36" t="s">
        <v>5</v>
      </c>
      <c r="O25" s="36" t="s">
        <v>6</v>
      </c>
      <c r="P25" s="36" t="s">
        <v>7</v>
      </c>
      <c r="Q25" s="36" t="s">
        <v>4</v>
      </c>
      <c r="T25" s="38" t="s">
        <v>47</v>
      </c>
      <c r="U25" s="39" t="s">
        <v>2</v>
      </c>
      <c r="V25" s="39" t="s">
        <v>3</v>
      </c>
      <c r="W25" s="39" t="s">
        <v>5</v>
      </c>
      <c r="X25" s="39" t="s">
        <v>6</v>
      </c>
      <c r="Y25" s="39" t="s">
        <v>7</v>
      </c>
      <c r="Z25" s="39" t="s">
        <v>4</v>
      </c>
      <c r="AA25" s="91"/>
      <c r="AB25" s="38" t="s">
        <v>47</v>
      </c>
      <c r="AC25" s="39" t="s">
        <v>2</v>
      </c>
      <c r="AD25" s="39" t="s">
        <v>3</v>
      </c>
      <c r="AE25" s="39" t="s">
        <v>5</v>
      </c>
      <c r="AF25" s="39" t="s">
        <v>6</v>
      </c>
      <c r="AG25" s="39" t="s">
        <v>7</v>
      </c>
      <c r="AH25" s="39" t="s">
        <v>4</v>
      </c>
    </row>
    <row r="26" spans="4:34">
      <c r="D26" s="33">
        <v>2007</v>
      </c>
      <c r="E26" s="40">
        <v>4208000</v>
      </c>
      <c r="F26" s="40">
        <v>4208000</v>
      </c>
      <c r="G26" s="40">
        <v>4208000</v>
      </c>
      <c r="H26" s="40">
        <v>4208000</v>
      </c>
      <c r="I26" s="40">
        <v>4208000</v>
      </c>
      <c r="J26" s="40">
        <v>4208000</v>
      </c>
      <c r="L26" s="40">
        <v>5357000</v>
      </c>
      <c r="M26" s="40">
        <v>5357000</v>
      </c>
      <c r="N26" s="40">
        <v>5357000</v>
      </c>
      <c r="O26" s="40">
        <v>5357000</v>
      </c>
      <c r="P26" s="40">
        <v>5357000</v>
      </c>
      <c r="Q26" s="40">
        <v>5357000</v>
      </c>
      <c r="T26" s="33">
        <v>2007</v>
      </c>
      <c r="U26" s="41">
        <f>CONVERT(E26,"kg","lbm")/1000000</f>
        <v>9.2770532250211399</v>
      </c>
      <c r="V26" s="41">
        <f t="shared" ref="V26:Z35" si="0">CONVERT(F26,"kg","lbm")/1000000</f>
        <v>9.2770532250211399</v>
      </c>
      <c r="W26" s="41">
        <f t="shared" si="0"/>
        <v>9.2770532250211399</v>
      </c>
      <c r="X26" s="41">
        <f t="shared" si="0"/>
        <v>9.2770532250211399</v>
      </c>
      <c r="Y26" s="41">
        <f t="shared" si="0"/>
        <v>9.2770532250211399</v>
      </c>
      <c r="Z26" s="41">
        <f t="shared" si="0"/>
        <v>9.2770532250211399</v>
      </c>
      <c r="AA26" s="41"/>
      <c r="AB26" s="33">
        <v>2007</v>
      </c>
      <c r="AC26" s="41">
        <f>CONVERT(L26,"kg","lbm")/1000000</f>
        <v>11.810164954001486</v>
      </c>
      <c r="AD26" s="41">
        <f t="shared" ref="AD26:AH35" si="1">CONVERT(M26,"kg","lbm")/1000000</f>
        <v>11.810164954001486</v>
      </c>
      <c r="AE26" s="41">
        <f t="shared" si="1"/>
        <v>11.810164954001486</v>
      </c>
      <c r="AF26" s="41">
        <f t="shared" si="1"/>
        <v>11.810164954001486</v>
      </c>
      <c r="AG26" s="41">
        <f t="shared" si="1"/>
        <v>11.810164954001486</v>
      </c>
      <c r="AH26" s="41">
        <f t="shared" si="1"/>
        <v>11.810164954001486</v>
      </c>
    </row>
    <row r="27" spans="4:34">
      <c r="D27" s="33">
        <v>2008</v>
      </c>
      <c r="E27" s="40">
        <v>4288000</v>
      </c>
      <c r="F27" s="40">
        <v>3025000</v>
      </c>
      <c r="G27" s="40">
        <v>3706000</v>
      </c>
      <c r="H27" s="40">
        <v>3307000</v>
      </c>
      <c r="I27" s="40">
        <v>2899000</v>
      </c>
      <c r="J27" s="40">
        <v>4311000</v>
      </c>
      <c r="L27" s="40">
        <v>7770000</v>
      </c>
      <c r="M27" s="40">
        <v>5720000</v>
      </c>
      <c r="N27" s="40">
        <v>6703000</v>
      </c>
      <c r="O27" s="40">
        <v>5970000</v>
      </c>
      <c r="P27" s="40">
        <v>5222000</v>
      </c>
      <c r="Q27" s="40">
        <v>6529000</v>
      </c>
      <c r="T27" s="33">
        <v>2008</v>
      </c>
      <c r="U27" s="41">
        <f t="shared" ref="U27:U35" si="2">CONVERT(E27,"kg","lbm")/1000000</f>
        <v>9.4534230581964476</v>
      </c>
      <c r="V27" s="41">
        <f t="shared" si="0"/>
        <v>6.668984316941291</v>
      </c>
      <c r="W27" s="41">
        <f t="shared" si="0"/>
        <v>8.17033252184609</v>
      </c>
      <c r="X27" s="41">
        <f t="shared" si="0"/>
        <v>7.2906879788842467</v>
      </c>
      <c r="Y27" s="41">
        <f t="shared" si="0"/>
        <v>6.3912018296901829</v>
      </c>
      <c r="Z27" s="41">
        <f t="shared" si="0"/>
        <v>9.5041293852343482</v>
      </c>
      <c r="AA27" s="41"/>
      <c r="AB27" s="33">
        <v>2008</v>
      </c>
      <c r="AC27" s="41">
        <f t="shared" ref="AC27:AD35" si="3">CONVERT(L27,"kg","lbm")/1000000</f>
        <v>17.129920047151682</v>
      </c>
      <c r="AD27" s="41">
        <f t="shared" si="1"/>
        <v>12.610443072034441</v>
      </c>
      <c r="AE27" s="41">
        <f t="shared" si="1"/>
        <v>14.777587397176024</v>
      </c>
      <c r="AF27" s="41">
        <f t="shared" si="1"/>
        <v>13.161598800707274</v>
      </c>
      <c r="AG27" s="41">
        <f t="shared" si="1"/>
        <v>11.512540860518156</v>
      </c>
      <c r="AH27" s="41">
        <f t="shared" si="1"/>
        <v>14.393983010019733</v>
      </c>
    </row>
    <row r="28" spans="4:34">
      <c r="D28" s="33">
        <v>2009</v>
      </c>
      <c r="E28" s="40">
        <v>4195000</v>
      </c>
      <c r="F28" s="40">
        <v>3155000</v>
      </c>
      <c r="G28" s="40">
        <v>3736000</v>
      </c>
      <c r="H28" s="40">
        <v>3401000</v>
      </c>
      <c r="I28" s="40">
        <v>3042000</v>
      </c>
      <c r="J28" s="40">
        <v>4213000</v>
      </c>
      <c r="L28" s="40">
        <v>7934000</v>
      </c>
      <c r="M28" s="40">
        <v>6143000</v>
      </c>
      <c r="N28" s="40">
        <v>7029000</v>
      </c>
      <c r="O28" s="40">
        <v>6373000</v>
      </c>
      <c r="P28" s="40">
        <v>5676000</v>
      </c>
      <c r="Q28" s="40">
        <v>6875000</v>
      </c>
      <c r="T28" s="33">
        <v>2009</v>
      </c>
      <c r="U28" s="41">
        <f t="shared" si="2"/>
        <v>9.2483931271301554</v>
      </c>
      <c r="V28" s="41">
        <f t="shared" si="0"/>
        <v>6.9555852958511641</v>
      </c>
      <c r="W28" s="41">
        <f t="shared" si="0"/>
        <v>8.2364712092868313</v>
      </c>
      <c r="X28" s="41">
        <f t="shared" si="0"/>
        <v>7.4979225328652328</v>
      </c>
      <c r="Y28" s="41">
        <f t="shared" si="0"/>
        <v>6.7064629064910442</v>
      </c>
      <c r="Z28" s="41">
        <f t="shared" si="0"/>
        <v>9.288076339594598</v>
      </c>
      <c r="AA28" s="41"/>
      <c r="AB28" s="33">
        <v>2009</v>
      </c>
      <c r="AC28" s="41">
        <f t="shared" si="3"/>
        <v>17.491478205161059</v>
      </c>
      <c r="AD28" s="41">
        <f t="shared" si="1"/>
        <v>13.542998564948876</v>
      </c>
      <c r="AE28" s="41">
        <f t="shared" si="1"/>
        <v>15.496294467365399</v>
      </c>
      <c r="AF28" s="41">
        <f t="shared" si="1"/>
        <v>14.050061835327885</v>
      </c>
      <c r="AG28" s="41">
        <f t="shared" si="1"/>
        <v>12.513439663788022</v>
      </c>
      <c r="AH28" s="41">
        <f t="shared" si="1"/>
        <v>15.156782538502933</v>
      </c>
    </row>
    <row r="29" spans="4:34">
      <c r="D29" s="33">
        <v>2010</v>
      </c>
      <c r="E29" s="40">
        <v>4152000</v>
      </c>
      <c r="F29" s="40">
        <v>3284000</v>
      </c>
      <c r="G29" s="40">
        <v>3785000</v>
      </c>
      <c r="H29" s="40">
        <v>3501000</v>
      </c>
      <c r="I29" s="40">
        <v>3183000</v>
      </c>
      <c r="J29" s="40">
        <v>4166000</v>
      </c>
      <c r="L29" s="40">
        <v>7387000</v>
      </c>
      <c r="M29" s="40">
        <v>5998000</v>
      </c>
      <c r="N29" s="40">
        <v>6709000</v>
      </c>
      <c r="O29" s="40">
        <v>6187000</v>
      </c>
      <c r="P29" s="40">
        <v>5605000</v>
      </c>
      <c r="Q29" s="40">
        <v>6589000</v>
      </c>
      <c r="T29" s="33">
        <v>2010</v>
      </c>
      <c r="U29" s="41">
        <f t="shared" si="2"/>
        <v>9.153594341798426</v>
      </c>
      <c r="V29" s="41">
        <f t="shared" si="0"/>
        <v>7.239981651846346</v>
      </c>
      <c r="W29" s="41">
        <f t="shared" si="0"/>
        <v>8.3444977321067064</v>
      </c>
      <c r="X29" s="41">
        <f t="shared" si="0"/>
        <v>7.7183848243343665</v>
      </c>
      <c r="Y29" s="41">
        <f t="shared" si="0"/>
        <v>7.0173147374625229</v>
      </c>
      <c r="Z29" s="41">
        <f t="shared" si="0"/>
        <v>9.1844590626041054</v>
      </c>
      <c r="AA29" s="41"/>
      <c r="AB29" s="33">
        <v>2010</v>
      </c>
      <c r="AC29" s="41">
        <f t="shared" si="3"/>
        <v>16.285549470824897</v>
      </c>
      <c r="AD29" s="41">
        <f t="shared" si="1"/>
        <v>13.223328242318631</v>
      </c>
      <c r="AE29" s="41">
        <f t="shared" si="1"/>
        <v>14.790815134664172</v>
      </c>
      <c r="AF29" s="41">
        <f t="shared" si="1"/>
        <v>13.640001973195293</v>
      </c>
      <c r="AG29" s="41">
        <f t="shared" si="1"/>
        <v>12.356911436844936</v>
      </c>
      <c r="AH29" s="41">
        <f t="shared" si="1"/>
        <v>14.526260384901212</v>
      </c>
    </row>
    <row r="30" spans="4:34">
      <c r="D30" s="33">
        <v>2011</v>
      </c>
      <c r="E30" s="40">
        <v>4142000</v>
      </c>
      <c r="F30" s="40">
        <v>3412000</v>
      </c>
      <c r="G30" s="40">
        <v>3845000</v>
      </c>
      <c r="H30" s="40">
        <v>3603000</v>
      </c>
      <c r="I30" s="40">
        <v>3320000</v>
      </c>
      <c r="J30" s="40">
        <v>4153000</v>
      </c>
      <c r="L30" s="40">
        <v>6459000</v>
      </c>
      <c r="M30" s="40">
        <v>5464000</v>
      </c>
      <c r="N30" s="40">
        <v>5994000</v>
      </c>
      <c r="O30" s="40">
        <v>5609000</v>
      </c>
      <c r="P30" s="40">
        <v>5157000</v>
      </c>
      <c r="Q30" s="40">
        <v>5907000</v>
      </c>
      <c r="T30" s="33">
        <v>2011</v>
      </c>
      <c r="U30" s="41">
        <f t="shared" si="2"/>
        <v>9.1315481126515134</v>
      </c>
      <c r="V30" s="41">
        <f t="shared" si="0"/>
        <v>7.5221733849268375</v>
      </c>
      <c r="W30" s="41">
        <f t="shared" si="0"/>
        <v>8.4767751069881854</v>
      </c>
      <c r="X30" s="41">
        <f t="shared" si="0"/>
        <v>7.9432563616328826</v>
      </c>
      <c r="Y30" s="41">
        <f t="shared" si="0"/>
        <v>7.3193480767752348</v>
      </c>
      <c r="Z30" s="41">
        <f t="shared" si="0"/>
        <v>9.155798964713119</v>
      </c>
      <c r="AA30" s="41"/>
      <c r="AB30" s="33">
        <v>2011</v>
      </c>
      <c r="AC30" s="41">
        <f t="shared" si="3"/>
        <v>14.239659405991338</v>
      </c>
      <c r="AD30" s="41">
        <f t="shared" si="1"/>
        <v>12.046059605873459</v>
      </c>
      <c r="AE30" s="41">
        <f t="shared" si="1"/>
        <v>13.214509750659868</v>
      </c>
      <c r="AF30" s="41">
        <f t="shared" si="1"/>
        <v>12.365729928503704</v>
      </c>
      <c r="AG30" s="41">
        <f t="shared" si="1"/>
        <v>11.369240371063219</v>
      </c>
      <c r="AH30" s="41">
        <f t="shared" si="1"/>
        <v>13.022707557081722</v>
      </c>
    </row>
    <row r="31" spans="4:34">
      <c r="D31" s="33">
        <v>2012</v>
      </c>
      <c r="E31" s="40">
        <v>4019000</v>
      </c>
      <c r="F31" s="40">
        <v>3391000</v>
      </c>
      <c r="G31" s="40">
        <v>3771000</v>
      </c>
      <c r="H31" s="40">
        <v>3561000</v>
      </c>
      <c r="I31" s="40">
        <v>3309000</v>
      </c>
      <c r="J31" s="40">
        <v>4028000</v>
      </c>
      <c r="L31" s="40">
        <v>5639000</v>
      </c>
      <c r="M31" s="40">
        <v>4914000</v>
      </c>
      <c r="N31" s="40">
        <v>5314000</v>
      </c>
      <c r="O31" s="40">
        <v>5026000</v>
      </c>
      <c r="P31" s="40">
        <v>4672000</v>
      </c>
      <c r="Q31" s="40">
        <v>5251000</v>
      </c>
      <c r="T31" s="33">
        <v>2012</v>
      </c>
      <c r="U31" s="41">
        <f t="shared" si="2"/>
        <v>8.8603794941444782</v>
      </c>
      <c r="V31" s="41">
        <f t="shared" si="0"/>
        <v>7.4758763037183202</v>
      </c>
      <c r="W31" s="41">
        <f t="shared" si="0"/>
        <v>8.3136330113010271</v>
      </c>
      <c r="X31" s="41">
        <f t="shared" si="0"/>
        <v>7.8506621992158472</v>
      </c>
      <c r="Y31" s="41">
        <f t="shared" si="0"/>
        <v>7.2950972247136301</v>
      </c>
      <c r="Z31" s="41">
        <f t="shared" si="0"/>
        <v>8.8802211003767013</v>
      </c>
      <c r="AA31" s="41"/>
      <c r="AB31" s="33">
        <v>2012</v>
      </c>
      <c r="AC31" s="41">
        <f t="shared" si="3"/>
        <v>12.431868615944442</v>
      </c>
      <c r="AD31" s="41">
        <f t="shared" si="1"/>
        <v>10.833517002793224</v>
      </c>
      <c r="AE31" s="41">
        <f t="shared" si="1"/>
        <v>11.715366168669759</v>
      </c>
      <c r="AF31" s="41">
        <f t="shared" si="1"/>
        <v>11.080434769238652</v>
      </c>
      <c r="AG31" s="41">
        <f t="shared" si="1"/>
        <v>10.29999825743792</v>
      </c>
      <c r="AH31" s="41">
        <f t="shared" si="1"/>
        <v>11.576474925044204</v>
      </c>
    </row>
    <row r="32" spans="4:34">
      <c r="D32" s="33">
        <v>2013</v>
      </c>
      <c r="E32" s="40">
        <v>3986000</v>
      </c>
      <c r="F32" s="40">
        <v>3424000</v>
      </c>
      <c r="G32" s="40">
        <v>3769000</v>
      </c>
      <c r="H32" s="40">
        <v>3580000</v>
      </c>
      <c r="I32" s="40">
        <v>3347000</v>
      </c>
      <c r="J32" s="40">
        <v>3994000</v>
      </c>
      <c r="L32" s="40">
        <v>5115000</v>
      </c>
      <c r="M32" s="40">
        <v>4544000</v>
      </c>
      <c r="N32" s="40">
        <v>4868000</v>
      </c>
      <c r="O32" s="40">
        <v>4636000</v>
      </c>
      <c r="P32" s="40">
        <v>4340000</v>
      </c>
      <c r="Q32" s="40">
        <v>4818000</v>
      </c>
      <c r="T32" s="33">
        <v>2013</v>
      </c>
      <c r="U32" s="41">
        <f t="shared" si="2"/>
        <v>8.7876269379596632</v>
      </c>
      <c r="V32" s="41">
        <f>CONVERT(F32,"kg","lbm")/1000000</f>
        <v>7.5486288599031335</v>
      </c>
      <c r="W32" s="41">
        <f t="shared" si="0"/>
        <v>8.3092237654716445</v>
      </c>
      <c r="X32" s="41">
        <f>CONVERT(H32,"kg","lbm")/1000000</f>
        <v>7.8925500345949828</v>
      </c>
      <c r="Y32" s="41">
        <f t="shared" si="0"/>
        <v>7.3788728954719005</v>
      </c>
      <c r="Z32" s="41">
        <f t="shared" si="0"/>
        <v>8.805263921277195</v>
      </c>
      <c r="AA32" s="41"/>
      <c r="AB32" s="33">
        <v>2013</v>
      </c>
      <c r="AC32" s="41">
        <f t="shared" si="3"/>
        <v>11.276646208646183</v>
      </c>
      <c r="AD32" s="41">
        <f>CONVERT(M32,"kg","lbm")/1000000</f>
        <v>10.017806524357431</v>
      </c>
      <c r="AE32" s="41">
        <f t="shared" si="1"/>
        <v>10.732104348717423</v>
      </c>
      <c r="AF32" s="41">
        <f>CONVERT(O32,"kg","lbm")/1000000</f>
        <v>10.220631832509033</v>
      </c>
      <c r="AG32" s="41">
        <f t="shared" si="1"/>
        <v>9.5680634497603982</v>
      </c>
      <c r="AH32" s="41">
        <f t="shared" si="1"/>
        <v>10.621873202982856</v>
      </c>
    </row>
    <row r="33" spans="4:34">
      <c r="D33" s="33">
        <v>2014</v>
      </c>
      <c r="E33" s="40">
        <v>3989000</v>
      </c>
      <c r="F33" s="40">
        <v>3477000</v>
      </c>
      <c r="G33" s="40">
        <v>3796000</v>
      </c>
      <c r="H33" s="40">
        <v>3622000</v>
      </c>
      <c r="I33" s="40">
        <v>3405000</v>
      </c>
      <c r="J33" s="40">
        <v>3996000</v>
      </c>
      <c r="L33" s="40">
        <v>4764000</v>
      </c>
      <c r="M33" s="40">
        <v>4281000</v>
      </c>
      <c r="N33" s="40">
        <v>4560000</v>
      </c>
      <c r="O33" s="40">
        <v>4361000</v>
      </c>
      <c r="P33" s="40">
        <v>4101000</v>
      </c>
      <c r="Q33" s="40">
        <v>4517000</v>
      </c>
      <c r="T33" s="33">
        <v>2014</v>
      </c>
      <c r="U33" s="41">
        <f t="shared" si="2"/>
        <v>8.7942408067037388</v>
      </c>
      <c r="V33" s="41">
        <f t="shared" si="0"/>
        <v>7.6654738743817754</v>
      </c>
      <c r="W33" s="41">
        <f t="shared" si="0"/>
        <v>8.368748584168312</v>
      </c>
      <c r="X33" s="41">
        <f t="shared" si="0"/>
        <v>7.9851441970120183</v>
      </c>
      <c r="Y33" s="41">
        <f t="shared" si="0"/>
        <v>7.5067410245239987</v>
      </c>
      <c r="Z33" s="41">
        <f t="shared" si="0"/>
        <v>8.8096731671065776</v>
      </c>
      <c r="AA33" s="41"/>
      <c r="AB33" s="33">
        <v>2014</v>
      </c>
      <c r="AC33" s="41">
        <f t="shared" si="3"/>
        <v>10.502823565589523</v>
      </c>
      <c r="AD33" s="41">
        <f t="shared" si="3"/>
        <v>9.4379906977936088</v>
      </c>
      <c r="AE33" s="41">
        <f t="shared" si="1"/>
        <v>10.053080490992492</v>
      </c>
      <c r="AF33" s="41">
        <f t="shared" si="1"/>
        <v>9.6143605309689146</v>
      </c>
      <c r="AG33" s="41">
        <f t="shared" si="1"/>
        <v>9.0411585731491684</v>
      </c>
      <c r="AH33" s="41">
        <f t="shared" si="1"/>
        <v>9.9582817056607649</v>
      </c>
    </row>
    <row r="34" spans="4:34">
      <c r="D34" s="33">
        <v>2015</v>
      </c>
      <c r="E34" s="40">
        <v>3963000</v>
      </c>
      <c r="F34" s="40">
        <v>3480000</v>
      </c>
      <c r="G34" s="40">
        <v>3782000</v>
      </c>
      <c r="H34" s="40">
        <v>3619000</v>
      </c>
      <c r="I34" s="40">
        <v>3411000</v>
      </c>
      <c r="J34" s="40">
        <v>3969000</v>
      </c>
      <c r="L34" s="40">
        <v>4603000</v>
      </c>
      <c r="M34" s="40">
        <v>4173000</v>
      </c>
      <c r="N34" s="40">
        <v>4425000</v>
      </c>
      <c r="O34" s="40">
        <v>4246000</v>
      </c>
      <c r="P34" s="40">
        <v>4007000</v>
      </c>
      <c r="Q34" s="40">
        <v>4387000</v>
      </c>
      <c r="T34" s="33">
        <v>2015</v>
      </c>
      <c r="U34" s="41">
        <f t="shared" si="2"/>
        <v>8.7369206109217625</v>
      </c>
      <c r="V34" s="41">
        <f t="shared" si="0"/>
        <v>7.6720877431258492</v>
      </c>
      <c r="W34" s="41">
        <f t="shared" si="0"/>
        <v>8.3378838633626327</v>
      </c>
      <c r="X34" s="41">
        <f t="shared" si="0"/>
        <v>7.9785303282679454</v>
      </c>
      <c r="Y34" s="41">
        <f t="shared" si="0"/>
        <v>7.5199687620121463</v>
      </c>
      <c r="Z34" s="41">
        <f t="shared" si="0"/>
        <v>8.7501483484099118</v>
      </c>
      <c r="AA34" s="41"/>
      <c r="AB34" s="33">
        <v>2015</v>
      </c>
      <c r="AC34" s="41">
        <f t="shared" si="3"/>
        <v>10.147879276324218</v>
      </c>
      <c r="AD34" s="41">
        <f t="shared" si="3"/>
        <v>9.1998914230069442</v>
      </c>
      <c r="AE34" s="41">
        <f t="shared" si="1"/>
        <v>9.7554563975091622</v>
      </c>
      <c r="AF34" s="41">
        <f t="shared" si="1"/>
        <v>9.360828895779413</v>
      </c>
      <c r="AG34" s="41">
        <f t="shared" si="1"/>
        <v>8.8339240191681832</v>
      </c>
      <c r="AH34" s="41">
        <f t="shared" si="1"/>
        <v>9.6716807267508891</v>
      </c>
    </row>
    <row r="35" spans="4:34">
      <c r="D35" s="33">
        <v>2016</v>
      </c>
      <c r="E35" s="40">
        <v>3948000</v>
      </c>
      <c r="F35" s="40">
        <v>3486000</v>
      </c>
      <c r="G35" s="40">
        <v>3777000</v>
      </c>
      <c r="H35" s="40">
        <v>3620000</v>
      </c>
      <c r="I35" s="40">
        <v>3419000</v>
      </c>
      <c r="J35" s="40">
        <v>3954000</v>
      </c>
      <c r="L35" s="40">
        <v>4484000</v>
      </c>
      <c r="M35" s="40">
        <v>4089000</v>
      </c>
      <c r="N35" s="40">
        <v>4324000</v>
      </c>
      <c r="O35" s="40">
        <v>4157000</v>
      </c>
      <c r="P35" s="40">
        <v>3932000</v>
      </c>
      <c r="Q35" s="40">
        <v>4289000</v>
      </c>
      <c r="T35" s="120">
        <v>2016</v>
      </c>
      <c r="U35" s="122">
        <f t="shared" si="2"/>
        <v>8.7038512672013937</v>
      </c>
      <c r="V35" s="122">
        <f t="shared" si="0"/>
        <v>7.6853154806139958</v>
      </c>
      <c r="W35" s="122">
        <f t="shared" si="0"/>
        <v>8.3268607487891746</v>
      </c>
      <c r="X35" s="122">
        <f t="shared" si="0"/>
        <v>7.9807349511826358</v>
      </c>
      <c r="Y35" s="122">
        <f t="shared" si="0"/>
        <v>7.5376057453296772</v>
      </c>
      <c r="Z35" s="122">
        <f t="shared" si="0"/>
        <v>8.7170790046895412</v>
      </c>
      <c r="AA35" s="41"/>
      <c r="AB35" s="120">
        <v>2016</v>
      </c>
      <c r="AC35" s="122">
        <f t="shared" si="3"/>
        <v>9.8855291494759481</v>
      </c>
      <c r="AD35" s="122">
        <f t="shared" si="3"/>
        <v>9.0147030981728715</v>
      </c>
      <c r="AE35" s="122">
        <f t="shared" si="1"/>
        <v>9.5327894831253346</v>
      </c>
      <c r="AF35" s="122">
        <f t="shared" si="1"/>
        <v>9.1646174563718823</v>
      </c>
      <c r="AG35" s="122">
        <f t="shared" si="1"/>
        <v>8.6685773005663318</v>
      </c>
      <c r="AH35" s="122">
        <f t="shared" si="1"/>
        <v>9.4556276811111406</v>
      </c>
    </row>
    <row r="37" spans="4:34">
      <c r="F37" s="8" t="s">
        <v>48</v>
      </c>
      <c r="U37" s="8" t="s">
        <v>48</v>
      </c>
      <c r="AC37" s="8" t="str">
        <f>U37</f>
        <v>Projections adjusted for Dade-Monroe management unit</v>
      </c>
    </row>
    <row r="39" spans="4:34">
      <c r="D39" s="33" t="str">
        <f>D25</f>
        <v>Year</v>
      </c>
      <c r="E39" s="36" t="str">
        <f t="shared" ref="E39:Q39" si="4">E25</f>
        <v>F30%SPR</v>
      </c>
      <c r="F39" s="36" t="str">
        <f t="shared" si="4"/>
        <v>F40%SPR</v>
      </c>
      <c r="G39" s="36" t="str">
        <f t="shared" si="4"/>
        <v>F 85%SPR30</v>
      </c>
      <c r="H39" s="36" t="str">
        <f t="shared" si="4"/>
        <v>F 75%SPR30</v>
      </c>
      <c r="I39" s="36" t="str">
        <f t="shared" si="4"/>
        <v>F 65%SPR30</v>
      </c>
      <c r="J39" s="36" t="str">
        <f t="shared" si="4"/>
        <v>Fcurrent</v>
      </c>
      <c r="K39" s="37"/>
      <c r="L39" s="36" t="str">
        <f t="shared" si="4"/>
        <v>F30%SPR</v>
      </c>
      <c r="M39" s="36" t="str">
        <f t="shared" si="4"/>
        <v>F40%SPR</v>
      </c>
      <c r="N39" s="36" t="str">
        <f t="shared" si="4"/>
        <v>F 85%SPR30</v>
      </c>
      <c r="O39" s="36" t="str">
        <f t="shared" si="4"/>
        <v>F 75%SPR30</v>
      </c>
      <c r="P39" s="36" t="str">
        <f t="shared" si="4"/>
        <v>F 65%SPR30</v>
      </c>
      <c r="Q39" s="36" t="str">
        <f t="shared" si="4"/>
        <v>Fcurrent</v>
      </c>
      <c r="T39" s="38" t="str">
        <f>T25</f>
        <v>Year</v>
      </c>
      <c r="U39" s="39" t="str">
        <f t="shared" ref="U39:Z39" si="5">U25</f>
        <v>F30%SPR</v>
      </c>
      <c r="V39" s="39" t="str">
        <f t="shared" si="5"/>
        <v>F40%SPR</v>
      </c>
      <c r="W39" s="39" t="str">
        <f t="shared" si="5"/>
        <v>F 85%SPR30</v>
      </c>
      <c r="X39" s="39" t="str">
        <f t="shared" si="5"/>
        <v>F 75%SPR30</v>
      </c>
      <c r="Y39" s="39" t="str">
        <f t="shared" si="5"/>
        <v>F 65%SPR30</v>
      </c>
      <c r="Z39" s="39" t="str">
        <f t="shared" si="5"/>
        <v>Fcurrent</v>
      </c>
      <c r="AA39" s="91"/>
      <c r="AB39" s="38" t="str">
        <f>AB25</f>
        <v>Year</v>
      </c>
      <c r="AC39" s="39" t="str">
        <f t="shared" ref="AC39:AH39" si="6">AC25</f>
        <v>F30%SPR</v>
      </c>
      <c r="AD39" s="39" t="str">
        <f t="shared" si="6"/>
        <v>F40%SPR</v>
      </c>
      <c r="AE39" s="39" t="str">
        <f t="shared" si="6"/>
        <v>F 85%SPR30</v>
      </c>
      <c r="AF39" s="39" t="str">
        <f t="shared" si="6"/>
        <v>F 75%SPR30</v>
      </c>
      <c r="AG39" s="39" t="str">
        <f t="shared" si="6"/>
        <v>F 65%SPR30</v>
      </c>
      <c r="AH39" s="39" t="str">
        <f t="shared" si="6"/>
        <v>Fcurrent</v>
      </c>
    </row>
    <row r="40" spans="4:34">
      <c r="D40" s="33">
        <f t="shared" ref="D40:D49" si="7">D26</f>
        <v>2007</v>
      </c>
      <c r="E40" s="33">
        <f t="shared" ref="E40:E49" si="8">(1-TOR_Dade_ATL)*E26+TOR_Dade_GLF*L26</f>
        <v>4655810</v>
      </c>
      <c r="F40" s="33">
        <f t="shared" ref="F40:F49" si="9">(1-TOR_Dade_ATL)*F26+TOR_Dade_GLF*M26</f>
        <v>4655810</v>
      </c>
      <c r="G40" s="33">
        <f t="shared" ref="G40:G49" si="10">(1-TOR_Dade_ATL)*G26+TOR_Dade_GLF*N26</f>
        <v>4655810</v>
      </c>
      <c r="H40" s="33">
        <f t="shared" ref="H40:H49" si="11">(1-TOR_Dade_ATL)*H26+TOR_Dade_GLF*O26</f>
        <v>4655810</v>
      </c>
      <c r="I40" s="33">
        <f t="shared" ref="I40:I49" si="12">(1-TOR_Dade_ATL)*I26+TOR_Dade_GLF*P26</f>
        <v>4655810</v>
      </c>
      <c r="J40" s="33">
        <f t="shared" ref="J40:J49" si="13">(1-TOR_Dade_ATL)*J26+TOR_Dade_GLF*Q26</f>
        <v>4655810</v>
      </c>
      <c r="L40" s="23">
        <f t="shared" ref="L40:L49" si="14">(1-TOR_Dade_GLF)*L26+TOR_Dade_ATL*E26</f>
        <v>4909190</v>
      </c>
      <c r="M40" s="23">
        <f t="shared" ref="M40:M49" si="15">(1-TOR_Dade_GLF)*M26+TOR_Dade_ATL*F26</f>
        <v>4909190</v>
      </c>
      <c r="N40" s="23">
        <f t="shared" ref="N40:N49" si="16">(1-TOR_Dade_GLF)*N26+TOR_Dade_ATL*G26</f>
        <v>4909190</v>
      </c>
      <c r="O40" s="23">
        <f t="shared" ref="O40:O49" si="17">(1-TOR_Dade_GLF)*O26+TOR_Dade_ATL*H26</f>
        <v>4909190</v>
      </c>
      <c r="P40" s="23">
        <f t="shared" ref="P40:P49" si="18">(1-TOR_Dade_GLF)*P26+TOR_Dade_ATL*I26</f>
        <v>4909190</v>
      </c>
      <c r="Q40" s="23">
        <f t="shared" ref="Q40:Q49" si="19">(1-TOR_Dade_GLF)*Q26+TOR_Dade_ATL*J26</f>
        <v>4909190</v>
      </c>
      <c r="T40" s="33">
        <f t="shared" ref="T40:T49" si="20">T26</f>
        <v>2007</v>
      </c>
      <c r="U40" s="41">
        <f>CONVERT(E40,"kg","lbm")/1000000</f>
        <v>10.264305412449067</v>
      </c>
      <c r="V40" s="41">
        <f t="shared" ref="V40:Z49" si="21">CONVERT(F40,"kg","lbm")/1000000</f>
        <v>10.264305412449067</v>
      </c>
      <c r="W40" s="41">
        <f t="shared" si="21"/>
        <v>10.264305412449067</v>
      </c>
      <c r="X40" s="41">
        <f t="shared" si="21"/>
        <v>10.264305412449067</v>
      </c>
      <c r="Y40" s="41">
        <f t="shared" si="21"/>
        <v>10.264305412449067</v>
      </c>
      <c r="Z40" s="41">
        <f t="shared" si="21"/>
        <v>10.264305412449067</v>
      </c>
      <c r="AA40" s="41"/>
      <c r="AB40" s="33">
        <f t="shared" ref="AB40:AB49" si="22">AB26</f>
        <v>2007</v>
      </c>
      <c r="AC40" s="41">
        <f>CONVERT(L40,"kg","lbm")/1000000</f>
        <v>10.822912766573559</v>
      </c>
      <c r="AD40" s="41">
        <f t="shared" ref="AD40:AH49" si="23">CONVERT(M40,"kg","lbm")/1000000</f>
        <v>10.822912766573559</v>
      </c>
      <c r="AE40" s="41">
        <f t="shared" si="23"/>
        <v>10.822912766573559</v>
      </c>
      <c r="AF40" s="41">
        <f t="shared" si="23"/>
        <v>10.822912766573559</v>
      </c>
      <c r="AG40" s="41">
        <f t="shared" si="23"/>
        <v>10.822912766573559</v>
      </c>
      <c r="AH40" s="41">
        <f t="shared" si="23"/>
        <v>10.822912766573559</v>
      </c>
    </row>
    <row r="41" spans="4:34">
      <c r="D41" s="33">
        <f t="shared" si="7"/>
        <v>2008</v>
      </c>
      <c r="E41" s="33">
        <f t="shared" si="8"/>
        <v>5137220</v>
      </c>
      <c r="F41" s="33">
        <f t="shared" si="9"/>
        <v>3664650</v>
      </c>
      <c r="G41" s="33">
        <f t="shared" si="10"/>
        <v>4437850</v>
      </c>
      <c r="H41" s="33">
        <f t="shared" si="11"/>
        <v>3958130</v>
      </c>
      <c r="I41" s="33">
        <f t="shared" si="12"/>
        <v>3467850</v>
      </c>
      <c r="J41" s="33">
        <f t="shared" si="13"/>
        <v>4946720</v>
      </c>
      <c r="L41" s="23">
        <f t="shared" si="14"/>
        <v>6920780</v>
      </c>
      <c r="M41" s="23">
        <f t="shared" si="15"/>
        <v>5080350</v>
      </c>
      <c r="N41" s="23">
        <f t="shared" si="16"/>
        <v>5971150</v>
      </c>
      <c r="O41" s="23">
        <f t="shared" si="17"/>
        <v>5318870</v>
      </c>
      <c r="P41" s="23">
        <f t="shared" si="18"/>
        <v>4653150</v>
      </c>
      <c r="Q41" s="23">
        <f t="shared" si="19"/>
        <v>5893280</v>
      </c>
      <c r="T41" s="33">
        <f t="shared" si="20"/>
        <v>2008</v>
      </c>
      <c r="U41" s="41">
        <f t="shared" ref="U41:V49" si="24">CONVERT(E41,"kg","lbm")/1000000</f>
        <v>11.325632929810624</v>
      </c>
      <c r="V41" s="41">
        <f t="shared" si="21"/>
        <v>8.0791713643236047</v>
      </c>
      <c r="W41" s="41">
        <f t="shared" si="21"/>
        <v>9.7837858019629458</v>
      </c>
      <c r="X41" s="41">
        <f t="shared" si="21"/>
        <v>8.7261840973272182</v>
      </c>
      <c r="Y41" s="41">
        <f t="shared" si="21"/>
        <v>7.6453015747123487</v>
      </c>
      <c r="Z41" s="41">
        <f t="shared" si="21"/>
        <v>10.905652264561924</v>
      </c>
      <c r="AA41" s="41"/>
      <c r="AB41" s="33">
        <f t="shared" si="22"/>
        <v>2008</v>
      </c>
      <c r="AC41" s="41">
        <f t="shared" ref="AC41:AD49" si="25">CONVERT(L41,"kg","lbm")/1000000</f>
        <v>15.257710175537504</v>
      </c>
      <c r="AD41" s="41">
        <f t="shared" si="23"/>
        <v>11.200256024652127</v>
      </c>
      <c r="AE41" s="41">
        <f t="shared" si="23"/>
        <v>13.16413411705917</v>
      </c>
      <c r="AF41" s="41">
        <f t="shared" si="23"/>
        <v>11.726102682264305</v>
      </c>
      <c r="AG41" s="41">
        <f t="shared" si="23"/>
        <v>10.258441115495989</v>
      </c>
      <c r="AH41" s="41">
        <f t="shared" si="23"/>
        <v>12.992460130692155</v>
      </c>
    </row>
    <row r="42" spans="4:34">
      <c r="D42" s="33">
        <f t="shared" si="7"/>
        <v>2009</v>
      </c>
      <c r="E42" s="33">
        <f t="shared" si="8"/>
        <v>5082330</v>
      </c>
      <c r="F42" s="33">
        <f t="shared" si="9"/>
        <v>3852260</v>
      </c>
      <c r="G42" s="33">
        <f t="shared" si="10"/>
        <v>4519970</v>
      </c>
      <c r="H42" s="33">
        <f t="shared" si="11"/>
        <v>4110300</v>
      </c>
      <c r="I42" s="33">
        <f t="shared" si="12"/>
        <v>3672300</v>
      </c>
      <c r="J42" s="33">
        <f t="shared" si="13"/>
        <v>4918320</v>
      </c>
      <c r="L42" s="23">
        <f t="shared" si="14"/>
        <v>7046670</v>
      </c>
      <c r="M42" s="23">
        <f t="shared" si="15"/>
        <v>5445740</v>
      </c>
      <c r="N42" s="23">
        <f t="shared" si="16"/>
        <v>6245030</v>
      </c>
      <c r="O42" s="23">
        <f t="shared" si="17"/>
        <v>5663700</v>
      </c>
      <c r="P42" s="23">
        <f t="shared" si="18"/>
        <v>5045700</v>
      </c>
      <c r="Q42" s="23">
        <f t="shared" si="19"/>
        <v>6169680</v>
      </c>
      <c r="T42" s="33">
        <f t="shared" si="20"/>
        <v>2009</v>
      </c>
      <c r="U42" s="41">
        <f t="shared" si="24"/>
        <v>11.204621178023217</v>
      </c>
      <c r="V42" s="41">
        <f t="shared" si="21"/>
        <v>8.4927806693488446</v>
      </c>
      <c r="W42" s="41">
        <f t="shared" si="21"/>
        <v>9.9648294357173963</v>
      </c>
      <c r="X42" s="41">
        <f t="shared" si="21"/>
        <v>9.0616615662557969</v>
      </c>
      <c r="Y42" s="41">
        <f t="shared" si="21"/>
        <v>8.0960367296209927</v>
      </c>
      <c r="Z42" s="41">
        <f t="shared" si="21"/>
        <v>10.84304097378469</v>
      </c>
      <c r="AA42" s="41"/>
      <c r="AB42" s="33">
        <f t="shared" si="22"/>
        <v>2009</v>
      </c>
      <c r="AC42" s="41">
        <f t="shared" si="25"/>
        <v>15.535250154267995</v>
      </c>
      <c r="AD42" s="41">
        <f t="shared" si="23"/>
        <v>12.005803191451193</v>
      </c>
      <c r="AE42" s="41">
        <f t="shared" si="23"/>
        <v>13.767936240934832</v>
      </c>
      <c r="AF42" s="41">
        <f t="shared" si="23"/>
        <v>12.48632280193732</v>
      </c>
      <c r="AG42" s="41">
        <f t="shared" si="23"/>
        <v>11.123865840658073</v>
      </c>
      <c r="AH42" s="41">
        <f t="shared" si="23"/>
        <v>13.601817904312842</v>
      </c>
    </row>
    <row r="43" spans="4:34">
      <c r="D43" s="33">
        <f t="shared" si="7"/>
        <v>2010</v>
      </c>
      <c r="E43" s="33">
        <f t="shared" si="8"/>
        <v>4951070</v>
      </c>
      <c r="F43" s="33">
        <f t="shared" si="9"/>
        <v>3942420</v>
      </c>
      <c r="G43" s="33">
        <f t="shared" si="10"/>
        <v>4509180</v>
      </c>
      <c r="H43" s="33">
        <f t="shared" si="11"/>
        <v>4167680</v>
      </c>
      <c r="I43" s="33">
        <f t="shared" si="12"/>
        <v>3785720</v>
      </c>
      <c r="J43" s="33">
        <f t="shared" si="13"/>
        <v>4827870</v>
      </c>
      <c r="L43" s="23">
        <f t="shared" si="14"/>
        <v>6587930</v>
      </c>
      <c r="M43" s="23">
        <f t="shared" si="15"/>
        <v>5339580</v>
      </c>
      <c r="N43" s="23">
        <f t="shared" si="16"/>
        <v>5984820</v>
      </c>
      <c r="O43" s="23">
        <f t="shared" si="17"/>
        <v>5520320</v>
      </c>
      <c r="P43" s="23">
        <f t="shared" si="18"/>
        <v>5002280</v>
      </c>
      <c r="Q43" s="23">
        <f t="shared" si="19"/>
        <v>5927130</v>
      </c>
      <c r="T43" s="33">
        <f t="shared" si="20"/>
        <v>2010</v>
      </c>
      <c r="U43" s="41">
        <f t="shared" si="24"/>
        <v>10.915242374240833</v>
      </c>
      <c r="V43" s="41">
        <f t="shared" si="21"/>
        <v>8.6915494713374173</v>
      </c>
      <c r="W43" s="41">
        <f t="shared" si="21"/>
        <v>9.9410415544678781</v>
      </c>
      <c r="X43" s="41">
        <f t="shared" si="21"/>
        <v>9.1881628291007882</v>
      </c>
      <c r="Y43" s="41">
        <f t="shared" si="21"/>
        <v>8.346085060605283</v>
      </c>
      <c r="Z43" s="41">
        <f t="shared" si="21"/>
        <v>10.64363283115086</v>
      </c>
      <c r="AA43" s="41"/>
      <c r="AB43" s="33">
        <f t="shared" si="22"/>
        <v>2010</v>
      </c>
      <c r="AC43" s="41">
        <f t="shared" si="25"/>
        <v>14.523901438382492</v>
      </c>
      <c r="AD43" s="41">
        <f t="shared" si="23"/>
        <v>11.771760422827564</v>
      </c>
      <c r="AE43" s="41">
        <f t="shared" si="23"/>
        <v>13.194271312303002</v>
      </c>
      <c r="AF43" s="41">
        <f t="shared" si="23"/>
        <v>12.170223968428875</v>
      </c>
      <c r="AG43" s="41">
        <f t="shared" si="23"/>
        <v>11.028141113702176</v>
      </c>
      <c r="AH43" s="41">
        <f t="shared" si="23"/>
        <v>13.067086616354457</v>
      </c>
    </row>
    <row r="44" spans="4:34">
      <c r="D44" s="33">
        <f t="shared" si="7"/>
        <v>2011</v>
      </c>
      <c r="E44" s="33">
        <f t="shared" si="8"/>
        <v>4784410</v>
      </c>
      <c r="F44" s="33">
        <f t="shared" si="9"/>
        <v>3965560</v>
      </c>
      <c r="G44" s="33">
        <f t="shared" si="10"/>
        <v>4441030</v>
      </c>
      <c r="H44" s="33">
        <f t="shared" si="11"/>
        <v>4160200</v>
      </c>
      <c r="I44" s="33">
        <f t="shared" si="12"/>
        <v>3831490</v>
      </c>
      <c r="J44" s="33">
        <f t="shared" si="13"/>
        <v>4700360</v>
      </c>
      <c r="L44" s="23">
        <f t="shared" si="14"/>
        <v>5816590</v>
      </c>
      <c r="M44" s="23">
        <f t="shared" si="15"/>
        <v>4910440</v>
      </c>
      <c r="N44" s="23">
        <f t="shared" si="16"/>
        <v>5397970</v>
      </c>
      <c r="O44" s="23">
        <f t="shared" si="17"/>
        <v>5051800</v>
      </c>
      <c r="P44" s="23">
        <f t="shared" si="18"/>
        <v>4645510</v>
      </c>
      <c r="Q44" s="23">
        <f t="shared" si="19"/>
        <v>5359640</v>
      </c>
      <c r="T44" s="33">
        <f t="shared" si="20"/>
        <v>2011</v>
      </c>
      <c r="U44" s="41">
        <f t="shared" si="24"/>
        <v>10.547819919278375</v>
      </c>
      <c r="V44" s="41">
        <f t="shared" si="21"/>
        <v>8.7425644455833726</v>
      </c>
      <c r="W44" s="41">
        <f t="shared" si="21"/>
        <v>9.7907965028316628</v>
      </c>
      <c r="X44" s="41">
        <f t="shared" si="21"/>
        <v>9.1716722496988954</v>
      </c>
      <c r="Y44" s="41">
        <f t="shared" si="21"/>
        <v>8.4469906514107063</v>
      </c>
      <c r="Z44" s="41">
        <f t="shared" si="21"/>
        <v>10.362521363298567</v>
      </c>
      <c r="AA44" s="41"/>
      <c r="AB44" s="33">
        <f t="shared" si="22"/>
        <v>2011</v>
      </c>
      <c r="AC44" s="41">
        <f t="shared" si="25"/>
        <v>12.823387599364477</v>
      </c>
      <c r="AD44" s="41">
        <f t="shared" si="23"/>
        <v>10.825668545216924</v>
      </c>
      <c r="AE44" s="41">
        <f t="shared" si="23"/>
        <v>11.900488354816391</v>
      </c>
      <c r="AF44" s="41">
        <f t="shared" si="23"/>
        <v>11.137314040437689</v>
      </c>
      <c r="AG44" s="41">
        <f t="shared" si="23"/>
        <v>10.241597796427747</v>
      </c>
      <c r="AH44" s="41">
        <f t="shared" si="23"/>
        <v>11.81598515849627</v>
      </c>
    </row>
    <row r="45" spans="4:34">
      <c r="D45" s="33">
        <f t="shared" si="7"/>
        <v>2012</v>
      </c>
      <c r="E45" s="33">
        <f t="shared" si="8"/>
        <v>4535540</v>
      </c>
      <c r="F45" s="33">
        <f t="shared" si="9"/>
        <v>3853370</v>
      </c>
      <c r="G45" s="33">
        <f t="shared" si="10"/>
        <v>4259570</v>
      </c>
      <c r="H45" s="33">
        <f t="shared" si="11"/>
        <v>4023710</v>
      </c>
      <c r="I45" s="33">
        <f t="shared" si="12"/>
        <v>3739250</v>
      </c>
      <c r="J45" s="33">
        <f t="shared" si="13"/>
        <v>4477590</v>
      </c>
      <c r="L45" s="23">
        <f t="shared" si="14"/>
        <v>5122460</v>
      </c>
      <c r="M45" s="23">
        <f t="shared" si="15"/>
        <v>4451630</v>
      </c>
      <c r="N45" s="23">
        <f t="shared" si="16"/>
        <v>4825430</v>
      </c>
      <c r="O45" s="23">
        <f t="shared" si="17"/>
        <v>4563290</v>
      </c>
      <c r="P45" s="23">
        <f t="shared" si="18"/>
        <v>4241750</v>
      </c>
      <c r="Q45" s="23">
        <f t="shared" si="19"/>
        <v>4801410</v>
      </c>
      <c r="T45" s="33">
        <f t="shared" si="20"/>
        <v>2012</v>
      </c>
      <c r="U45" s="41">
        <f t="shared" si="24"/>
        <v>9.9991554144991408</v>
      </c>
      <c r="V45" s="41">
        <f t="shared" si="21"/>
        <v>8.4952278007841535</v>
      </c>
      <c r="W45" s="41">
        <f t="shared" si="21"/>
        <v>9.3907456287317714</v>
      </c>
      <c r="X45" s="41">
        <f t="shared" si="21"/>
        <v>8.8707632680726736</v>
      </c>
      <c r="Y45" s="41">
        <f t="shared" si="21"/>
        <v>8.2436362337595774</v>
      </c>
      <c r="Z45" s="41">
        <f t="shared" si="21"/>
        <v>9.8713975165927774</v>
      </c>
      <c r="AA45" s="41"/>
      <c r="AB45" s="33">
        <f t="shared" si="22"/>
        <v>2012</v>
      </c>
      <c r="AC45" s="41">
        <f t="shared" si="25"/>
        <v>11.293092695589779</v>
      </c>
      <c r="AD45" s="41">
        <f t="shared" si="23"/>
        <v>9.8141655057273915</v>
      </c>
      <c r="AE45" s="41">
        <f t="shared" si="23"/>
        <v>10.638253551239012</v>
      </c>
      <c r="AF45" s="41">
        <f t="shared" si="23"/>
        <v>10.060333700381825</v>
      </c>
      <c r="AG45" s="41">
        <f t="shared" si="23"/>
        <v>9.3514592483919721</v>
      </c>
      <c r="AH45" s="41">
        <f t="shared" si="23"/>
        <v>10.585298508828128</v>
      </c>
    </row>
    <row r="46" spans="4:34">
      <c r="D46" s="33">
        <f t="shared" si="7"/>
        <v>2013</v>
      </c>
      <c r="E46" s="33">
        <f t="shared" si="8"/>
        <v>4417090</v>
      </c>
      <c r="F46" s="33">
        <f t="shared" si="9"/>
        <v>3819840</v>
      </c>
      <c r="G46" s="33">
        <f t="shared" si="10"/>
        <v>4181970</v>
      </c>
      <c r="H46" s="33">
        <f t="shared" si="11"/>
        <v>3974320</v>
      </c>
      <c r="I46" s="33">
        <f t="shared" si="12"/>
        <v>3716630</v>
      </c>
      <c r="J46" s="33">
        <f t="shared" si="13"/>
        <v>4373720</v>
      </c>
      <c r="L46" s="23">
        <f t="shared" si="14"/>
        <v>4683910</v>
      </c>
      <c r="M46" s="23">
        <f t="shared" si="15"/>
        <v>4148160</v>
      </c>
      <c r="N46" s="23">
        <f t="shared" si="16"/>
        <v>4455030</v>
      </c>
      <c r="O46" s="23">
        <f t="shared" si="17"/>
        <v>4241680</v>
      </c>
      <c r="P46" s="23">
        <f t="shared" si="18"/>
        <v>3970370</v>
      </c>
      <c r="Q46" s="23">
        <f t="shared" si="19"/>
        <v>4438280</v>
      </c>
      <c r="T46" s="33">
        <f t="shared" si="20"/>
        <v>2013</v>
      </c>
      <c r="U46" s="41">
        <f t="shared" si="24"/>
        <v>9.7380178302539537</v>
      </c>
      <c r="V46" s="41">
        <f>CONVERT(F46,"kg","lbm")/1000000</f>
        <v>8.4213067944545514</v>
      </c>
      <c r="W46" s="41">
        <f t="shared" si="21"/>
        <v>9.2196668905517249</v>
      </c>
      <c r="X46" s="41">
        <f>CONVERT(H46,"kg","lbm")/1000000</f>
        <v>8.7618769423160696</v>
      </c>
      <c r="Y46" s="41">
        <f t="shared" si="21"/>
        <v>8.1937676634292611</v>
      </c>
      <c r="Z46" s="41">
        <f t="shared" si="21"/>
        <v>9.6424033344437916</v>
      </c>
      <c r="AA46" s="41"/>
      <c r="AB46" s="33">
        <f t="shared" si="22"/>
        <v>2013</v>
      </c>
      <c r="AC46" s="41">
        <f t="shared" si="25"/>
        <v>10.326255316351894</v>
      </c>
      <c r="AD46" s="41">
        <f>CONVERT(M46,"kg","lbm")/1000000</f>
        <v>9.1451285898060117</v>
      </c>
      <c r="AE46" s="41">
        <f t="shared" si="23"/>
        <v>9.8216612236373422</v>
      </c>
      <c r="AF46" s="41">
        <f>CONVERT(O46,"kg","lbm")/1000000</f>
        <v>9.3513049247879465</v>
      </c>
      <c r="AG46" s="41">
        <f t="shared" si="23"/>
        <v>8.7531686818030394</v>
      </c>
      <c r="AH46" s="41">
        <f t="shared" si="23"/>
        <v>9.7847337898162596</v>
      </c>
    </row>
    <row r="47" spans="4:34">
      <c r="D47" s="33">
        <f t="shared" si="7"/>
        <v>2014</v>
      </c>
      <c r="E47" s="33">
        <f t="shared" si="8"/>
        <v>4360090</v>
      </c>
      <c r="F47" s="33">
        <f t="shared" si="9"/>
        <v>3822300</v>
      </c>
      <c r="G47" s="33">
        <f t="shared" si="10"/>
        <v>4153640</v>
      </c>
      <c r="H47" s="33">
        <f t="shared" si="11"/>
        <v>3964950</v>
      </c>
      <c r="I47" s="33">
        <f t="shared" si="12"/>
        <v>3727620</v>
      </c>
      <c r="J47" s="33">
        <f t="shared" si="13"/>
        <v>4324330</v>
      </c>
      <c r="L47" s="23">
        <f t="shared" si="14"/>
        <v>4392910</v>
      </c>
      <c r="M47" s="23">
        <f t="shared" si="15"/>
        <v>3935700</v>
      </c>
      <c r="N47" s="23">
        <f t="shared" si="16"/>
        <v>4202360</v>
      </c>
      <c r="O47" s="23">
        <f t="shared" si="17"/>
        <v>4018050</v>
      </c>
      <c r="P47" s="23">
        <f t="shared" si="18"/>
        <v>3778380</v>
      </c>
      <c r="Q47" s="23">
        <f t="shared" si="19"/>
        <v>4188670</v>
      </c>
      <c r="T47" s="33">
        <f t="shared" si="20"/>
        <v>2014</v>
      </c>
      <c r="U47" s="41">
        <f t="shared" si="24"/>
        <v>9.6123543241165468</v>
      </c>
      <c r="V47" s="41">
        <f t="shared" si="24"/>
        <v>8.4267301668246937</v>
      </c>
      <c r="W47" s="41">
        <f t="shared" si="21"/>
        <v>9.1572099233785202</v>
      </c>
      <c r="X47" s="41">
        <f t="shared" si="21"/>
        <v>8.741219625605412</v>
      </c>
      <c r="Y47" s="41">
        <f t="shared" si="21"/>
        <v>8.2179964692617169</v>
      </c>
      <c r="Z47" s="41">
        <f t="shared" si="21"/>
        <v>9.5335170086871841</v>
      </c>
      <c r="AA47" s="41"/>
      <c r="AB47" s="33">
        <f t="shared" si="22"/>
        <v>2014</v>
      </c>
      <c r="AC47" s="41">
        <f t="shared" si="25"/>
        <v>9.6847100481767168</v>
      </c>
      <c r="AD47" s="41">
        <f t="shared" si="25"/>
        <v>8.6767344053506914</v>
      </c>
      <c r="AE47" s="41">
        <f t="shared" si="23"/>
        <v>9.2646191517822825</v>
      </c>
      <c r="AF47" s="41">
        <f t="shared" si="23"/>
        <v>8.8582851023755218</v>
      </c>
      <c r="AG47" s="41">
        <f t="shared" si="23"/>
        <v>8.3299031284114502</v>
      </c>
      <c r="AH47" s="41">
        <f t="shared" si="23"/>
        <v>9.2344378640801565</v>
      </c>
    </row>
    <row r="48" spans="4:34">
      <c r="D48" s="33">
        <f t="shared" si="7"/>
        <v>2015</v>
      </c>
      <c r="E48" s="33">
        <f t="shared" si="8"/>
        <v>4309580</v>
      </c>
      <c r="F48" s="33">
        <f t="shared" si="9"/>
        <v>3806610</v>
      </c>
      <c r="G48" s="33">
        <f t="shared" si="10"/>
        <v>4118230</v>
      </c>
      <c r="H48" s="33">
        <f t="shared" si="11"/>
        <v>3942730</v>
      </c>
      <c r="I48" s="33">
        <f t="shared" si="12"/>
        <v>3716980</v>
      </c>
      <c r="J48" s="33">
        <f t="shared" si="13"/>
        <v>4278200</v>
      </c>
      <c r="L48" s="23">
        <f t="shared" si="14"/>
        <v>4256420</v>
      </c>
      <c r="M48" s="23">
        <f t="shared" si="15"/>
        <v>3846390</v>
      </c>
      <c r="N48" s="23">
        <f t="shared" si="16"/>
        <v>4088770</v>
      </c>
      <c r="O48" s="23">
        <f t="shared" si="17"/>
        <v>3922270</v>
      </c>
      <c r="P48" s="23">
        <f t="shared" si="18"/>
        <v>3701020</v>
      </c>
      <c r="Q48" s="23">
        <f t="shared" si="19"/>
        <v>4077800</v>
      </c>
      <c r="T48" s="33">
        <f t="shared" si="20"/>
        <v>2015</v>
      </c>
      <c r="U48" s="41">
        <f t="shared" si="24"/>
        <v>9.5009988206954876</v>
      </c>
      <c r="V48" s="41">
        <f t="shared" si="24"/>
        <v>8.3921396332931852</v>
      </c>
      <c r="W48" s="41">
        <f t="shared" si="21"/>
        <v>9.0791442259692996</v>
      </c>
      <c r="X48" s="41">
        <f t="shared" si="21"/>
        <v>8.6922329044409707</v>
      </c>
      <c r="Y48" s="41">
        <f t="shared" si="21"/>
        <v>8.1945392814494014</v>
      </c>
      <c r="Z48" s="41">
        <f t="shared" si="21"/>
        <v>9.4318177536324725</v>
      </c>
      <c r="AA48" s="41"/>
      <c r="AB48" s="33">
        <f t="shared" si="22"/>
        <v>2015</v>
      </c>
      <c r="AC48" s="41">
        <f t="shared" si="25"/>
        <v>9.383801066550495</v>
      </c>
      <c r="AD48" s="41">
        <f t="shared" si="25"/>
        <v>8.4798395328396072</v>
      </c>
      <c r="AE48" s="41">
        <f t="shared" si="23"/>
        <v>9.0141960349024917</v>
      </c>
      <c r="AF48" s="41">
        <f t="shared" si="23"/>
        <v>8.6471263196063859</v>
      </c>
      <c r="AG48" s="41">
        <f t="shared" si="23"/>
        <v>8.1593534997309263</v>
      </c>
      <c r="AH48" s="41">
        <f t="shared" si="23"/>
        <v>8.9900113215283284</v>
      </c>
    </row>
    <row r="49" spans="4:34">
      <c r="D49" s="33">
        <f t="shared" si="7"/>
        <v>2016</v>
      </c>
      <c r="E49" s="33">
        <f t="shared" si="8"/>
        <v>4276000</v>
      </c>
      <c r="F49" s="33">
        <f t="shared" si="9"/>
        <v>3797670</v>
      </c>
      <c r="G49" s="33">
        <f t="shared" si="10"/>
        <v>4096610</v>
      </c>
      <c r="H49" s="33">
        <f t="shared" si="11"/>
        <v>3928490</v>
      </c>
      <c r="I49" s="33">
        <f t="shared" si="12"/>
        <v>3711350</v>
      </c>
      <c r="J49" s="33">
        <f t="shared" si="13"/>
        <v>4248190</v>
      </c>
      <c r="L49" s="23">
        <f t="shared" si="14"/>
        <v>4156000</v>
      </c>
      <c r="M49" s="23">
        <f t="shared" si="15"/>
        <v>3777330</v>
      </c>
      <c r="N49" s="23">
        <f t="shared" si="16"/>
        <v>4004390</v>
      </c>
      <c r="O49" s="23">
        <f t="shared" si="17"/>
        <v>3848510</v>
      </c>
      <c r="P49" s="23">
        <f t="shared" si="18"/>
        <v>3639650</v>
      </c>
      <c r="Q49" s="23">
        <f t="shared" si="19"/>
        <v>3994810</v>
      </c>
      <c r="T49" s="120">
        <f t="shared" si="20"/>
        <v>2016</v>
      </c>
      <c r="U49" s="122">
        <f t="shared" si="24"/>
        <v>9.4269675832201525</v>
      </c>
      <c r="V49" s="122">
        <f t="shared" si="24"/>
        <v>8.372430304435845</v>
      </c>
      <c r="W49" s="122">
        <f t="shared" si="21"/>
        <v>9.0314802785536745</v>
      </c>
      <c r="X49" s="122">
        <f t="shared" si="21"/>
        <v>8.6608390741357653</v>
      </c>
      <c r="Y49" s="122">
        <f t="shared" si="21"/>
        <v>8.1821272544396884</v>
      </c>
      <c r="Z49" s="122">
        <f t="shared" si="21"/>
        <v>9.3656570199625868</v>
      </c>
      <c r="AA49" s="41"/>
      <c r="AB49" s="120">
        <f t="shared" si="22"/>
        <v>2016</v>
      </c>
      <c r="AC49" s="122">
        <f t="shared" si="25"/>
        <v>9.1624128334571928</v>
      </c>
      <c r="AD49" s="122">
        <f t="shared" si="25"/>
        <v>8.3275882743510241</v>
      </c>
      <c r="AE49" s="122">
        <f t="shared" si="23"/>
        <v>8.8281699533608382</v>
      </c>
      <c r="AF49" s="122">
        <f t="shared" si="23"/>
        <v>8.4845133334187537</v>
      </c>
      <c r="AG49" s="122">
        <f t="shared" si="23"/>
        <v>8.0240557914563198</v>
      </c>
      <c r="AH49" s="122">
        <f t="shared" si="23"/>
        <v>8.8070496658380968</v>
      </c>
    </row>
    <row r="51" spans="4:34">
      <c r="F51" s="8" t="s">
        <v>49</v>
      </c>
      <c r="U51" s="8" t="s">
        <v>49</v>
      </c>
      <c r="AC51" s="8" t="str">
        <f>U51</f>
        <v>Projections adjusted for Council boundary management unit</v>
      </c>
    </row>
    <row r="53" spans="4:34">
      <c r="D53" s="33" t="str">
        <f>D39</f>
        <v>Year</v>
      </c>
      <c r="E53" s="36" t="str">
        <f t="shared" ref="E53:Q53" si="26">E39</f>
        <v>F30%SPR</v>
      </c>
      <c r="F53" s="36" t="str">
        <f t="shared" si="26"/>
        <v>F40%SPR</v>
      </c>
      <c r="G53" s="36" t="str">
        <f t="shared" si="26"/>
        <v>F 85%SPR30</v>
      </c>
      <c r="H53" s="36" t="str">
        <f t="shared" si="26"/>
        <v>F 75%SPR30</v>
      </c>
      <c r="I53" s="36" t="str">
        <f t="shared" si="26"/>
        <v>F 65%SPR30</v>
      </c>
      <c r="J53" s="36" t="str">
        <f t="shared" si="26"/>
        <v>Fcurrent</v>
      </c>
      <c r="K53" s="37"/>
      <c r="L53" s="36" t="str">
        <f t="shared" si="26"/>
        <v>F30%SPR</v>
      </c>
      <c r="M53" s="36" t="str">
        <f t="shared" si="26"/>
        <v>F40%SPR</v>
      </c>
      <c r="N53" s="36" t="str">
        <f t="shared" si="26"/>
        <v>F 85%SPR30</v>
      </c>
      <c r="O53" s="36" t="str">
        <f t="shared" si="26"/>
        <v>F 75%SPR30</v>
      </c>
      <c r="P53" s="36" t="str">
        <f t="shared" si="26"/>
        <v>F 65%SPR30</v>
      </c>
      <c r="Q53" s="36" t="str">
        <f t="shared" si="26"/>
        <v>Fcurrent</v>
      </c>
      <c r="T53" s="38" t="str">
        <f>T39</f>
        <v>Year</v>
      </c>
      <c r="U53" s="39" t="str">
        <f t="shared" ref="U53:Z53" si="27">U39</f>
        <v>F30%SPR</v>
      </c>
      <c r="V53" s="39" t="str">
        <f t="shared" si="27"/>
        <v>F40%SPR</v>
      </c>
      <c r="W53" s="39" t="str">
        <f t="shared" si="27"/>
        <v>F 85%SPR30</v>
      </c>
      <c r="X53" s="39" t="str">
        <f t="shared" si="27"/>
        <v>F 75%SPR30</v>
      </c>
      <c r="Y53" s="39" t="str">
        <f t="shared" si="27"/>
        <v>F 65%SPR30</v>
      </c>
      <c r="Z53" s="39" t="str">
        <f t="shared" si="27"/>
        <v>Fcurrent</v>
      </c>
      <c r="AA53" s="91"/>
      <c r="AB53" s="38" t="str">
        <f>AB39</f>
        <v>Year</v>
      </c>
      <c r="AC53" s="39" t="str">
        <f t="shared" ref="AC53:AH53" si="28">AC39</f>
        <v>F30%SPR</v>
      </c>
      <c r="AD53" s="39" t="str">
        <f t="shared" si="28"/>
        <v>F40%SPR</v>
      </c>
      <c r="AE53" s="39" t="str">
        <f t="shared" si="28"/>
        <v>F 85%SPR30</v>
      </c>
      <c r="AF53" s="39" t="str">
        <f t="shared" si="28"/>
        <v>F 75%SPR30</v>
      </c>
      <c r="AG53" s="39" t="str">
        <f t="shared" si="28"/>
        <v>F 65%SPR30</v>
      </c>
      <c r="AH53" s="39" t="str">
        <f t="shared" si="28"/>
        <v>Fcurrent</v>
      </c>
    </row>
    <row r="54" spans="4:34">
      <c r="D54" s="33">
        <f t="shared" ref="D54:D63" si="29">D40</f>
        <v>2007</v>
      </c>
      <c r="E54" s="23">
        <f t="shared" ref="E54:E63" si="30">(1-TOR_US1_ATL)*E26+TOR_US1_GLF*L26</f>
        <v>5026920</v>
      </c>
      <c r="F54" s="23">
        <f t="shared" ref="F54:F63" si="31">(1-TOR_US1_ATL)*F26+TOR_US1_GLF*M26</f>
        <v>5026920</v>
      </c>
      <c r="G54" s="23">
        <f t="shared" ref="G54:G63" si="32">(1-TOR_US1_ATL)*G26+TOR_US1_GLF*N26</f>
        <v>5026920</v>
      </c>
      <c r="H54" s="23">
        <f t="shared" ref="H54:H63" si="33">(1-TOR_US1_ATL)*H26+TOR_US1_GLF*O26</f>
        <v>5026920</v>
      </c>
      <c r="I54" s="23">
        <f t="shared" ref="I54:I63" si="34">(1-TOR_US1_ATL)*I26+TOR_US1_GLF*P26</f>
        <v>5026920</v>
      </c>
      <c r="J54" s="23">
        <f t="shared" ref="J54:J63" si="35">(1-TOR_US1_ATL)*J26+TOR_US1_GLF*Q26</f>
        <v>5026920</v>
      </c>
      <c r="L54" s="23">
        <f t="shared" ref="L54:L63" si="36">(1-TOR_US1_GLF)*L26+TOR_US1_ATL*E26</f>
        <v>4538080</v>
      </c>
      <c r="M54" s="23">
        <f t="shared" ref="M54:M63" si="37">(1-TOR_US1_GLF)*M26+TOR_US1_ATL*F26</f>
        <v>4538080</v>
      </c>
      <c r="N54" s="23">
        <f t="shared" ref="N54:N63" si="38">(1-TOR_US1_GLF)*N26+TOR_US1_ATL*G26</f>
        <v>4538080</v>
      </c>
      <c r="O54" s="23">
        <f t="shared" ref="O54:O63" si="39">(1-TOR_US1_GLF)*O26+TOR_US1_ATL*H26</f>
        <v>4538080</v>
      </c>
      <c r="P54" s="23">
        <f t="shared" ref="P54:P63" si="40">(1-TOR_US1_GLF)*P26+TOR_US1_ATL*I26</f>
        <v>4538080</v>
      </c>
      <c r="Q54" s="23">
        <f t="shared" ref="Q54:Q63" si="41">(1-TOR_US1_GLF)*Q26+TOR_US1_ATL*J26</f>
        <v>4538080</v>
      </c>
      <c r="T54" s="33">
        <f t="shared" ref="T54:T63" si="42">T40</f>
        <v>2007</v>
      </c>
      <c r="U54" s="41">
        <f>CONVERT(E54,"kg","lbm")/1000000</f>
        <v>11.082463022320169</v>
      </c>
      <c r="V54" s="41">
        <f t="shared" ref="V54:Z63" si="43">CONVERT(F54,"kg","lbm")/1000000</f>
        <v>11.082463022320169</v>
      </c>
      <c r="W54" s="41">
        <f t="shared" si="43"/>
        <v>11.082463022320169</v>
      </c>
      <c r="X54" s="41">
        <f t="shared" si="43"/>
        <v>11.082463022320169</v>
      </c>
      <c r="Y54" s="41">
        <f t="shared" si="43"/>
        <v>11.082463022320169</v>
      </c>
      <c r="Z54" s="41">
        <f t="shared" si="43"/>
        <v>11.082463022320169</v>
      </c>
      <c r="AA54" s="41"/>
      <c r="AB54" s="33">
        <f t="shared" ref="AB54:AB63" si="44">AB40</f>
        <v>2007</v>
      </c>
      <c r="AC54" s="41">
        <f>CONVERT(L54,"kg","lbm")/1000000</f>
        <v>10.004755156702457</v>
      </c>
      <c r="AD54" s="41">
        <f t="shared" ref="AD54:AH63" si="45">CONVERT(M54,"kg","lbm")/1000000</f>
        <v>10.004755156702457</v>
      </c>
      <c r="AE54" s="41">
        <f t="shared" si="45"/>
        <v>10.004755156702457</v>
      </c>
      <c r="AF54" s="41">
        <f t="shared" si="45"/>
        <v>10.004755156702457</v>
      </c>
      <c r="AG54" s="41">
        <f t="shared" si="45"/>
        <v>10.004755156702457</v>
      </c>
      <c r="AH54" s="41">
        <f t="shared" si="45"/>
        <v>10.004755156702457</v>
      </c>
    </row>
    <row r="55" spans="4:34">
      <c r="D55" s="33">
        <f t="shared" si="29"/>
        <v>2008</v>
      </c>
      <c r="E55" s="23">
        <f t="shared" si="30"/>
        <v>5584720</v>
      </c>
      <c r="F55" s="23">
        <f t="shared" si="31"/>
        <v>3987500</v>
      </c>
      <c r="G55" s="23">
        <f t="shared" si="32"/>
        <v>4824240</v>
      </c>
      <c r="H55" s="23">
        <f t="shared" si="33"/>
        <v>4302580</v>
      </c>
      <c r="I55" s="23">
        <f t="shared" si="34"/>
        <v>3769460</v>
      </c>
      <c r="J55" s="23">
        <f t="shared" si="35"/>
        <v>5358140</v>
      </c>
      <c r="L55" s="23">
        <f t="shared" si="36"/>
        <v>6473280</v>
      </c>
      <c r="M55" s="23">
        <f t="shared" si="37"/>
        <v>4757500</v>
      </c>
      <c r="N55" s="23">
        <f t="shared" si="38"/>
        <v>5584760</v>
      </c>
      <c r="O55" s="23">
        <f t="shared" si="39"/>
        <v>4974420</v>
      </c>
      <c r="P55" s="23">
        <f t="shared" si="40"/>
        <v>4351540</v>
      </c>
      <c r="Q55" s="23">
        <f t="shared" si="41"/>
        <v>5481860</v>
      </c>
      <c r="T55" s="33">
        <f t="shared" si="42"/>
        <v>2008</v>
      </c>
      <c r="U55" s="41">
        <f t="shared" ref="U55:V63" si="46">CONVERT(E55,"kg","lbm")/1000000</f>
        <v>12.312201684134997</v>
      </c>
      <c r="V55" s="41">
        <f t="shared" si="43"/>
        <v>8.790933872331701</v>
      </c>
      <c r="W55" s="41">
        <f t="shared" si="43"/>
        <v>10.635630049970532</v>
      </c>
      <c r="X55" s="41">
        <f t="shared" si="43"/>
        <v>9.4855664602926488</v>
      </c>
      <c r="Y55" s="41">
        <f t="shared" si="43"/>
        <v>8.3102378920124025</v>
      </c>
      <c r="Z55" s="41">
        <f t="shared" si="43"/>
        <v>11.812678224124234</v>
      </c>
      <c r="AA55" s="41"/>
      <c r="AB55" s="33">
        <f t="shared" si="44"/>
        <v>2008</v>
      </c>
      <c r="AC55" s="41">
        <f t="shared" ref="AC55:AD63" si="47">CONVERT(L55,"kg","lbm")/1000000</f>
        <v>14.27114142121313</v>
      </c>
      <c r="AD55" s="41">
        <f t="shared" si="45"/>
        <v>10.488493516644029</v>
      </c>
      <c r="AE55" s="41">
        <f t="shared" si="45"/>
        <v>12.312289869051584</v>
      </c>
      <c r="AF55" s="41">
        <f t="shared" si="45"/>
        <v>10.966720319298874</v>
      </c>
      <c r="AG55" s="41">
        <f t="shared" si="45"/>
        <v>9.5935047981959354</v>
      </c>
      <c r="AH55" s="41">
        <f t="shared" si="45"/>
        <v>12.085434171129847</v>
      </c>
    </row>
    <row r="56" spans="4:34">
      <c r="D56" s="33">
        <f t="shared" si="29"/>
        <v>2009</v>
      </c>
      <c r="E56" s="23">
        <f t="shared" si="30"/>
        <v>5530100</v>
      </c>
      <c r="F56" s="23">
        <f t="shared" si="31"/>
        <v>4194300</v>
      </c>
      <c r="G56" s="23">
        <f t="shared" si="32"/>
        <v>4917640</v>
      </c>
      <c r="H56" s="23">
        <f t="shared" si="33"/>
        <v>4471540</v>
      </c>
      <c r="I56" s="23">
        <f t="shared" si="34"/>
        <v>3994680</v>
      </c>
      <c r="J56" s="23">
        <f t="shared" si="35"/>
        <v>5335220</v>
      </c>
      <c r="L56" s="23">
        <f t="shared" si="36"/>
        <v>6598900</v>
      </c>
      <c r="M56" s="23">
        <f t="shared" si="37"/>
        <v>5103700</v>
      </c>
      <c r="N56" s="23">
        <f t="shared" si="38"/>
        <v>5847360</v>
      </c>
      <c r="O56" s="23">
        <f t="shared" si="39"/>
        <v>5302460</v>
      </c>
      <c r="P56" s="23">
        <f t="shared" si="40"/>
        <v>4723320</v>
      </c>
      <c r="Q56" s="23">
        <f t="shared" si="41"/>
        <v>5752780</v>
      </c>
      <c r="T56" s="33">
        <f t="shared" si="42"/>
        <v>2009</v>
      </c>
      <c r="U56" s="41">
        <f t="shared" si="46"/>
        <v>12.191785180534556</v>
      </c>
      <c r="V56" s="41">
        <f t="shared" si="43"/>
        <v>9.2468498910898695</v>
      </c>
      <c r="W56" s="41">
        <f t="shared" si="43"/>
        <v>10.841541830202701</v>
      </c>
      <c r="X56" s="41">
        <f t="shared" si="43"/>
        <v>9.8580595479588968</v>
      </c>
      <c r="Y56" s="41">
        <f t="shared" si="43"/>
        <v>8.8067630648591848</v>
      </c>
      <c r="Z56" s="41">
        <f t="shared" si="43"/>
        <v>11.762148266919509</v>
      </c>
      <c r="AA56" s="41"/>
      <c r="AB56" s="33">
        <f t="shared" si="44"/>
        <v>2009</v>
      </c>
      <c r="AC56" s="41">
        <f t="shared" si="47"/>
        <v>14.548086151756655</v>
      </c>
      <c r="AD56" s="41">
        <f t="shared" si="45"/>
        <v>11.251733969710171</v>
      </c>
      <c r="AE56" s="41">
        <f t="shared" si="45"/>
        <v>12.891223846449529</v>
      </c>
      <c r="AF56" s="41">
        <f t="shared" si="45"/>
        <v>11.68992482023422</v>
      </c>
      <c r="AG56" s="41">
        <f t="shared" si="45"/>
        <v>10.413139505419879</v>
      </c>
      <c r="AH56" s="41">
        <f t="shared" si="45"/>
        <v>12.682710611178022</v>
      </c>
    </row>
    <row r="57" spans="4:34">
      <c r="D57" s="33">
        <f t="shared" si="29"/>
        <v>2010</v>
      </c>
      <c r="E57" s="23">
        <f t="shared" si="30"/>
        <v>5380280</v>
      </c>
      <c r="F57" s="23">
        <f t="shared" si="31"/>
        <v>4286560</v>
      </c>
      <c r="G57" s="23">
        <f t="shared" si="32"/>
        <v>4899700</v>
      </c>
      <c r="H57" s="23">
        <f t="shared" si="33"/>
        <v>4528340</v>
      </c>
      <c r="I57" s="23">
        <f t="shared" si="34"/>
        <v>4113020</v>
      </c>
      <c r="J57" s="23">
        <f t="shared" si="35"/>
        <v>5233840</v>
      </c>
      <c r="L57" s="23">
        <f t="shared" si="36"/>
        <v>6158720</v>
      </c>
      <c r="M57" s="23">
        <f t="shared" si="37"/>
        <v>4995440</v>
      </c>
      <c r="N57" s="23">
        <f t="shared" si="38"/>
        <v>5594300</v>
      </c>
      <c r="O57" s="23">
        <f t="shared" si="39"/>
        <v>5159660</v>
      </c>
      <c r="P57" s="23">
        <f t="shared" si="40"/>
        <v>4674980</v>
      </c>
      <c r="Q57" s="23">
        <f t="shared" si="41"/>
        <v>5521160</v>
      </c>
      <c r="T57" s="33">
        <f t="shared" si="42"/>
        <v>2010</v>
      </c>
      <c r="U57" s="41">
        <f t="shared" si="46"/>
        <v>11.8614885754555</v>
      </c>
      <c r="V57" s="41">
        <f t="shared" si="43"/>
        <v>9.4502484011992927</v>
      </c>
      <c r="W57" s="41">
        <f t="shared" si="43"/>
        <v>10.801990895113139</v>
      </c>
      <c r="X57" s="41">
        <f t="shared" si="43"/>
        <v>9.9832821295133645</v>
      </c>
      <c r="Y57" s="41">
        <f t="shared" si="43"/>
        <v>9.0676581405837577</v>
      </c>
      <c r="Z57" s="41">
        <f t="shared" si="43"/>
        <v>11.5386435958281</v>
      </c>
      <c r="AA57" s="41"/>
      <c r="AB57" s="33">
        <f t="shared" si="44"/>
        <v>2010</v>
      </c>
      <c r="AC57" s="41">
        <f t="shared" si="47"/>
        <v>13.577655237167823</v>
      </c>
      <c r="AD57" s="41">
        <f t="shared" si="45"/>
        <v>11.013061492965686</v>
      </c>
      <c r="AE57" s="41">
        <f t="shared" si="45"/>
        <v>12.333321971657742</v>
      </c>
      <c r="AF57" s="41">
        <f t="shared" si="45"/>
        <v>11.375104668016299</v>
      </c>
      <c r="AG57" s="41">
        <f t="shared" si="45"/>
        <v>10.306568033723703</v>
      </c>
      <c r="AH57" s="41">
        <f t="shared" si="45"/>
        <v>12.172075851677215</v>
      </c>
    </row>
    <row r="58" spans="4:34">
      <c r="D58" s="33">
        <f t="shared" si="29"/>
        <v>2011</v>
      </c>
      <c r="E58" s="23">
        <f t="shared" si="30"/>
        <v>5185280</v>
      </c>
      <c r="F58" s="23">
        <f t="shared" si="31"/>
        <v>4300080</v>
      </c>
      <c r="G58" s="23">
        <f t="shared" si="32"/>
        <v>4813100</v>
      </c>
      <c r="H58" s="23">
        <f t="shared" si="33"/>
        <v>4508620</v>
      </c>
      <c r="I58" s="23">
        <f t="shared" si="34"/>
        <v>4152200</v>
      </c>
      <c r="J58" s="23">
        <f t="shared" si="35"/>
        <v>5085220</v>
      </c>
      <c r="L58" s="23">
        <f t="shared" si="36"/>
        <v>5415720</v>
      </c>
      <c r="M58" s="23">
        <f t="shared" si="37"/>
        <v>4575920</v>
      </c>
      <c r="N58" s="23">
        <f t="shared" si="38"/>
        <v>5025900</v>
      </c>
      <c r="O58" s="23">
        <f t="shared" si="39"/>
        <v>4703380</v>
      </c>
      <c r="P58" s="23">
        <f t="shared" si="40"/>
        <v>4324800</v>
      </c>
      <c r="Q58" s="23">
        <f t="shared" si="41"/>
        <v>4974780</v>
      </c>
      <c r="T58" s="33">
        <f t="shared" si="42"/>
        <v>2011</v>
      </c>
      <c r="U58" s="41">
        <f t="shared" si="46"/>
        <v>11.431587107090689</v>
      </c>
      <c r="V58" s="41">
        <f t="shared" si="43"/>
        <v>9.480054903005918</v>
      </c>
      <c r="W58" s="41">
        <f t="shared" si="43"/>
        <v>10.611070550700868</v>
      </c>
      <c r="X58" s="41">
        <f t="shared" si="43"/>
        <v>9.9398069656356505</v>
      </c>
      <c r="Y58" s="41">
        <f t="shared" si="43"/>
        <v>9.1540352663813636</v>
      </c>
      <c r="Z58" s="41">
        <f t="shared" si="43"/>
        <v>11.210992538246677</v>
      </c>
      <c r="AA58" s="41"/>
      <c r="AB58" s="33">
        <f t="shared" si="44"/>
        <v>2011</v>
      </c>
      <c r="AC58" s="41">
        <f t="shared" si="47"/>
        <v>11.939620411552161</v>
      </c>
      <c r="AD58" s="41">
        <f t="shared" si="45"/>
        <v>10.088178087794379</v>
      </c>
      <c r="AE58" s="41">
        <f t="shared" si="45"/>
        <v>11.080214306947184</v>
      </c>
      <c r="AF58" s="41">
        <f t="shared" si="45"/>
        <v>10.369179324500935</v>
      </c>
      <c r="AG58" s="41">
        <f t="shared" si="45"/>
        <v>9.5345531814570901</v>
      </c>
      <c r="AH58" s="41">
        <f t="shared" si="45"/>
        <v>10.967513983548164</v>
      </c>
    </row>
    <row r="59" spans="4:34">
      <c r="D59" s="33">
        <f t="shared" si="29"/>
        <v>2012</v>
      </c>
      <c r="E59" s="23">
        <f t="shared" si="30"/>
        <v>4905660</v>
      </c>
      <c r="F59" s="23">
        <f t="shared" si="31"/>
        <v>4170340</v>
      </c>
      <c r="G59" s="23">
        <f t="shared" si="32"/>
        <v>4607540</v>
      </c>
      <c r="H59" s="23">
        <f t="shared" si="33"/>
        <v>4352540</v>
      </c>
      <c r="I59" s="23">
        <f t="shared" si="34"/>
        <v>4044860</v>
      </c>
      <c r="J59" s="23">
        <f t="shared" si="35"/>
        <v>4836520</v>
      </c>
      <c r="L59" s="23">
        <f t="shared" si="36"/>
        <v>4752340</v>
      </c>
      <c r="M59" s="23">
        <f t="shared" si="37"/>
        <v>4134660</v>
      </c>
      <c r="N59" s="23">
        <f t="shared" si="38"/>
        <v>4477460</v>
      </c>
      <c r="O59" s="23">
        <f t="shared" si="39"/>
        <v>4234460</v>
      </c>
      <c r="P59" s="23">
        <f t="shared" si="40"/>
        <v>3936140</v>
      </c>
      <c r="Q59" s="23">
        <f t="shared" si="41"/>
        <v>4442480</v>
      </c>
      <c r="T59" s="33">
        <f t="shared" si="42"/>
        <v>2012</v>
      </c>
      <c r="U59" s="41">
        <f t="shared" si="46"/>
        <v>10.815130447684698</v>
      </c>
      <c r="V59" s="41">
        <f t="shared" si="43"/>
        <v>9.1940271260538662</v>
      </c>
      <c r="W59" s="41">
        <f t="shared" si="43"/>
        <v>10.157888264356918</v>
      </c>
      <c r="X59" s="41">
        <f t="shared" si="43"/>
        <v>9.5957094211106266</v>
      </c>
      <c r="Y59" s="41">
        <f t="shared" si="43"/>
        <v>8.917391042718398</v>
      </c>
      <c r="Z59" s="41">
        <f t="shared" si="43"/>
        <v>10.662702819362938</v>
      </c>
      <c r="AA59" s="41"/>
      <c r="AB59" s="33">
        <f t="shared" si="44"/>
        <v>2012</v>
      </c>
      <c r="AC59" s="41">
        <f t="shared" si="47"/>
        <v>10.477117662404222</v>
      </c>
      <c r="AD59" s="41">
        <f t="shared" si="45"/>
        <v>9.1153661804576771</v>
      </c>
      <c r="AE59" s="41">
        <f t="shared" si="45"/>
        <v>9.871110915613869</v>
      </c>
      <c r="AF59" s="41">
        <f t="shared" si="45"/>
        <v>9.3353875473438741</v>
      </c>
      <c r="AG59" s="41">
        <f t="shared" si="45"/>
        <v>8.6777044394331551</v>
      </c>
      <c r="AH59" s="41">
        <f t="shared" si="45"/>
        <v>9.7939932060579658</v>
      </c>
    </row>
    <row r="60" spans="4:34">
      <c r="D60" s="33">
        <f t="shared" si="29"/>
        <v>2013</v>
      </c>
      <c r="E60" s="23">
        <f t="shared" si="30"/>
        <v>4769840</v>
      </c>
      <c r="F60" s="23">
        <f t="shared" si="31"/>
        <v>4127360</v>
      </c>
      <c r="G60" s="23">
        <f t="shared" si="32"/>
        <v>4516460</v>
      </c>
      <c r="H60" s="23">
        <f t="shared" si="33"/>
        <v>4292400</v>
      </c>
      <c r="I60" s="23">
        <f t="shared" si="34"/>
        <v>4014180</v>
      </c>
      <c r="J60" s="23">
        <f t="shared" si="35"/>
        <v>4717960</v>
      </c>
      <c r="L60" s="23">
        <f t="shared" si="36"/>
        <v>4331160</v>
      </c>
      <c r="M60" s="23">
        <f t="shared" si="37"/>
        <v>3840640</v>
      </c>
      <c r="N60" s="23">
        <f t="shared" si="38"/>
        <v>4120540</v>
      </c>
      <c r="O60" s="23">
        <f t="shared" si="39"/>
        <v>3923600</v>
      </c>
      <c r="P60" s="23">
        <f t="shared" si="40"/>
        <v>3672820</v>
      </c>
      <c r="Q60" s="23">
        <f t="shared" si="41"/>
        <v>4094040</v>
      </c>
      <c r="T60" s="33">
        <f t="shared" si="42"/>
        <v>2013</v>
      </c>
      <c r="U60" s="41">
        <f t="shared" si="46"/>
        <v>10.515698563411322</v>
      </c>
      <c r="V60" s="41">
        <f>CONVERT(F60,"kg","lbm")/1000000</f>
        <v>9.0992724331804311</v>
      </c>
      <c r="W60" s="41">
        <f t="shared" si="43"/>
        <v>9.9570912092868316</v>
      </c>
      <c r="X60" s="41">
        <f>CONVERT(H60,"kg","lbm")/1000000</f>
        <v>9.4631233990210912</v>
      </c>
      <c r="Y60" s="41">
        <f t="shared" si="43"/>
        <v>8.849753211695667</v>
      </c>
      <c r="Z60" s="41">
        <f t="shared" si="43"/>
        <v>10.401322726597135</v>
      </c>
      <c r="AA60" s="41"/>
      <c r="AB60" s="33">
        <f t="shared" si="44"/>
        <v>2013</v>
      </c>
      <c r="AC60" s="41">
        <f t="shared" si="47"/>
        <v>9.5485745831945259</v>
      </c>
      <c r="AD60" s="41">
        <f>CONVERT(M60,"kg","lbm")/1000000</f>
        <v>8.4671629510801321</v>
      </c>
      <c r="AE60" s="41">
        <f t="shared" si="45"/>
        <v>9.0842369049022373</v>
      </c>
      <c r="AF60" s="41">
        <f>CONVERT(O60,"kg","lbm")/1000000</f>
        <v>8.6500584680829249</v>
      </c>
      <c r="AG60" s="41">
        <f t="shared" si="45"/>
        <v>8.0971831335366318</v>
      </c>
      <c r="AH60" s="41">
        <f t="shared" si="45"/>
        <v>9.0258143976629164</v>
      </c>
    </row>
    <row r="61" spans="4:34">
      <c r="D61" s="33">
        <f t="shared" si="29"/>
        <v>2014</v>
      </c>
      <c r="E61" s="23">
        <f t="shared" si="30"/>
        <v>4702460</v>
      </c>
      <c r="F61" s="23">
        <f t="shared" si="31"/>
        <v>4124580</v>
      </c>
      <c r="G61" s="23">
        <f t="shared" si="32"/>
        <v>4480240</v>
      </c>
      <c r="H61" s="23">
        <f t="shared" si="33"/>
        <v>4276880</v>
      </c>
      <c r="I61" s="23">
        <f t="shared" si="34"/>
        <v>4020900</v>
      </c>
      <c r="J61" s="23">
        <f t="shared" si="35"/>
        <v>4659640</v>
      </c>
      <c r="L61" s="23">
        <f t="shared" si="36"/>
        <v>4050540</v>
      </c>
      <c r="M61" s="23">
        <f t="shared" si="37"/>
        <v>3633420</v>
      </c>
      <c r="N61" s="23">
        <f t="shared" si="38"/>
        <v>3875760</v>
      </c>
      <c r="O61" s="23">
        <f t="shared" si="39"/>
        <v>3706120</v>
      </c>
      <c r="P61" s="23">
        <f t="shared" si="40"/>
        <v>3485100</v>
      </c>
      <c r="Q61" s="23">
        <f t="shared" si="41"/>
        <v>3853360</v>
      </c>
      <c r="T61" s="33">
        <f t="shared" si="42"/>
        <v>2014</v>
      </c>
      <c r="U61" s="41">
        <f t="shared" si="46"/>
        <v>10.367151071419419</v>
      </c>
      <c r="V61" s="41">
        <f t="shared" si="46"/>
        <v>9.0931435814775892</v>
      </c>
      <c r="W61" s="41">
        <f t="shared" si="43"/>
        <v>9.8772397673167109</v>
      </c>
      <c r="X61" s="41">
        <f t="shared" si="43"/>
        <v>9.4289076513850798</v>
      </c>
      <c r="Y61" s="41">
        <f t="shared" si="43"/>
        <v>8.8645682776823911</v>
      </c>
      <c r="Z61" s="41">
        <f t="shared" si="43"/>
        <v>10.272749118212337</v>
      </c>
      <c r="AA61" s="41"/>
      <c r="AB61" s="33">
        <f t="shared" si="44"/>
        <v>2014</v>
      </c>
      <c r="AC61" s="41">
        <f t="shared" si="47"/>
        <v>8.9299133008738441</v>
      </c>
      <c r="AD61" s="41">
        <f t="shared" si="47"/>
        <v>8.0103209906977941</v>
      </c>
      <c r="AE61" s="41">
        <f t="shared" si="45"/>
        <v>8.5445893078440918</v>
      </c>
      <c r="AF61" s="41">
        <f t="shared" si="45"/>
        <v>8.1705970765958522</v>
      </c>
      <c r="AG61" s="41">
        <f t="shared" si="45"/>
        <v>7.6833313199907742</v>
      </c>
      <c r="AH61" s="41">
        <f t="shared" si="45"/>
        <v>8.4952057545550055</v>
      </c>
    </row>
    <row r="62" spans="4:34">
      <c r="D62" s="33">
        <f t="shared" si="29"/>
        <v>2015</v>
      </c>
      <c r="E62" s="23">
        <f t="shared" si="30"/>
        <v>4645820</v>
      </c>
      <c r="F62" s="23">
        <f t="shared" si="31"/>
        <v>4105800</v>
      </c>
      <c r="G62" s="23">
        <f t="shared" si="32"/>
        <v>4440080</v>
      </c>
      <c r="H62" s="23">
        <f t="shared" si="33"/>
        <v>4251060</v>
      </c>
      <c r="I62" s="23">
        <f t="shared" si="34"/>
        <v>4007740</v>
      </c>
      <c r="J62" s="23">
        <f t="shared" si="35"/>
        <v>4608260</v>
      </c>
      <c r="L62" s="23">
        <f t="shared" si="36"/>
        <v>3920180</v>
      </c>
      <c r="M62" s="23">
        <f t="shared" si="37"/>
        <v>3547200</v>
      </c>
      <c r="N62" s="23">
        <f t="shared" si="38"/>
        <v>3766920</v>
      </c>
      <c r="O62" s="23">
        <f t="shared" si="39"/>
        <v>3613940</v>
      </c>
      <c r="P62" s="23">
        <f t="shared" si="40"/>
        <v>3410260</v>
      </c>
      <c r="Q62" s="23">
        <f t="shared" si="41"/>
        <v>3747740</v>
      </c>
      <c r="T62" s="33">
        <f t="shared" si="42"/>
        <v>2015</v>
      </c>
      <c r="U62" s="41">
        <f t="shared" si="46"/>
        <v>10.242281229531301</v>
      </c>
      <c r="V62" s="41">
        <f t="shared" si="46"/>
        <v>9.0517407631396853</v>
      </c>
      <c r="W62" s="41">
        <f t="shared" si="43"/>
        <v>9.7887021110627082</v>
      </c>
      <c r="X62" s="41">
        <f t="shared" si="43"/>
        <v>9.3719842877277486</v>
      </c>
      <c r="Y62" s="41">
        <f t="shared" si="43"/>
        <v>8.835555440125054</v>
      </c>
      <c r="Z62" s="41">
        <f t="shared" si="43"/>
        <v>10.159475592855495</v>
      </c>
      <c r="AA62" s="41"/>
      <c r="AB62" s="33">
        <f t="shared" si="44"/>
        <v>2015</v>
      </c>
      <c r="AC62" s="41">
        <f t="shared" si="47"/>
        <v>8.6425186577146818</v>
      </c>
      <c r="AD62" s="41">
        <f t="shared" si="47"/>
        <v>7.8202384029931062</v>
      </c>
      <c r="AE62" s="41">
        <f t="shared" si="45"/>
        <v>8.3046381498090867</v>
      </c>
      <c r="AF62" s="41">
        <f t="shared" si="45"/>
        <v>7.9673749363196062</v>
      </c>
      <c r="AG62" s="41">
        <f t="shared" si="45"/>
        <v>7.5183373410552745</v>
      </c>
      <c r="AH62" s="41">
        <f t="shared" si="45"/>
        <v>8.2623534823053078</v>
      </c>
    </row>
    <row r="63" spans="4:34">
      <c r="D63" s="33">
        <f t="shared" si="29"/>
        <v>2016</v>
      </c>
      <c r="E63" s="23">
        <f t="shared" si="30"/>
        <v>4607920</v>
      </c>
      <c r="F63" s="23">
        <f t="shared" si="31"/>
        <v>4094640</v>
      </c>
      <c r="G63" s="23">
        <f t="shared" si="32"/>
        <v>4415180</v>
      </c>
      <c r="H63" s="23">
        <f t="shared" si="33"/>
        <v>4234200</v>
      </c>
      <c r="I63" s="23">
        <f t="shared" si="34"/>
        <v>4000260</v>
      </c>
      <c r="J63" s="23">
        <f t="shared" si="35"/>
        <v>4574560</v>
      </c>
      <c r="L63" s="23">
        <f t="shared" si="36"/>
        <v>3824080</v>
      </c>
      <c r="M63" s="23">
        <f t="shared" si="37"/>
        <v>3480360</v>
      </c>
      <c r="N63" s="23">
        <f t="shared" si="38"/>
        <v>3685820</v>
      </c>
      <c r="O63" s="23">
        <f t="shared" si="39"/>
        <v>3542800</v>
      </c>
      <c r="P63" s="23">
        <f t="shared" si="40"/>
        <v>3350740</v>
      </c>
      <c r="Q63" s="23">
        <f t="shared" si="41"/>
        <v>3668440</v>
      </c>
      <c r="T63" s="120">
        <f t="shared" si="42"/>
        <v>2016</v>
      </c>
      <c r="U63" s="122">
        <f t="shared" si="46"/>
        <v>10.158726021064499</v>
      </c>
      <c r="V63" s="122">
        <f t="shared" si="46"/>
        <v>9.0271371714117326</v>
      </c>
      <c r="W63" s="122">
        <f t="shared" si="43"/>
        <v>9.7338070004868928</v>
      </c>
      <c r="X63" s="122">
        <f t="shared" si="43"/>
        <v>9.3348143453860537</v>
      </c>
      <c r="Y63" s="122">
        <f t="shared" si="43"/>
        <v>8.8190648607231612</v>
      </c>
      <c r="Z63" s="122">
        <f t="shared" si="43"/>
        <v>10.085179800630398</v>
      </c>
      <c r="AA63" s="41"/>
      <c r="AB63" s="120">
        <f t="shared" si="44"/>
        <v>2016</v>
      </c>
      <c r="AC63" s="122">
        <f t="shared" si="47"/>
        <v>8.4306543956128426</v>
      </c>
      <c r="AD63" s="122">
        <f t="shared" si="47"/>
        <v>7.6728814073751384</v>
      </c>
      <c r="AE63" s="122">
        <f t="shared" si="45"/>
        <v>8.1258432314276199</v>
      </c>
      <c r="AF63" s="122">
        <f t="shared" si="45"/>
        <v>7.8105380621684652</v>
      </c>
      <c r="AG63" s="122">
        <f t="shared" si="45"/>
        <v>7.3871181851728469</v>
      </c>
      <c r="AH63" s="122">
        <f t="shared" si="45"/>
        <v>8.0875268851702842</v>
      </c>
    </row>
    <row r="65" spans="4:34">
      <c r="U65" s="8" t="s">
        <v>98</v>
      </c>
      <c r="AC65" s="8" t="str">
        <f>U65</f>
        <v>Projections status quo catch Mixing-winter all GOM unit</v>
      </c>
    </row>
    <row r="67" spans="4:34">
      <c r="D67" s="33" t="str">
        <f>D53</f>
        <v>Year</v>
      </c>
      <c r="E67" s="36" t="str">
        <f t="shared" ref="E67:J67" si="48">E53</f>
        <v>F30%SPR</v>
      </c>
      <c r="F67" s="36" t="str">
        <f t="shared" si="48"/>
        <v>F40%SPR</v>
      </c>
      <c r="G67" s="36" t="str">
        <f t="shared" si="48"/>
        <v>F 85%SPR30</v>
      </c>
      <c r="H67" s="36" t="str">
        <f t="shared" si="48"/>
        <v>F 75%SPR30</v>
      </c>
      <c r="I67" s="36" t="str">
        <f t="shared" si="48"/>
        <v>F 65%SPR30</v>
      </c>
      <c r="J67" s="36" t="str">
        <f t="shared" si="48"/>
        <v>Fcurrent</v>
      </c>
      <c r="L67" s="36" t="s">
        <v>2</v>
      </c>
      <c r="M67" s="36" t="s">
        <v>3</v>
      </c>
      <c r="N67" s="36" t="s">
        <v>5</v>
      </c>
      <c r="O67" s="36" t="s">
        <v>6</v>
      </c>
      <c r="P67" s="36" t="s">
        <v>7</v>
      </c>
      <c r="Q67" s="36" t="s">
        <v>4</v>
      </c>
      <c r="T67" s="38" t="str">
        <f>T53</f>
        <v>Year</v>
      </c>
      <c r="U67" s="39" t="str">
        <f t="shared" ref="U67:Z67" si="49">U53</f>
        <v>F30%SPR</v>
      </c>
      <c r="V67" s="39" t="str">
        <f t="shared" si="49"/>
        <v>F40%SPR</v>
      </c>
      <c r="W67" s="39" t="str">
        <f t="shared" si="49"/>
        <v>F 85%SPR30</v>
      </c>
      <c r="X67" s="39" t="str">
        <f t="shared" si="49"/>
        <v>F 75%SPR30</v>
      </c>
      <c r="Y67" s="39" t="str">
        <f t="shared" si="49"/>
        <v>F 65%SPR30</v>
      </c>
      <c r="Z67" s="39" t="str">
        <f t="shared" si="49"/>
        <v>Fcurrent</v>
      </c>
      <c r="AA67" s="91"/>
      <c r="AB67" s="38" t="str">
        <f>AB53</f>
        <v>Year</v>
      </c>
      <c r="AC67" s="39" t="str">
        <f t="shared" ref="AC67:AH67" si="50">AC53</f>
        <v>F30%SPR</v>
      </c>
      <c r="AD67" s="39" t="str">
        <f t="shared" si="50"/>
        <v>F40%SPR</v>
      </c>
      <c r="AE67" s="39" t="str">
        <f t="shared" si="50"/>
        <v>F 85%SPR30</v>
      </c>
      <c r="AF67" s="39" t="str">
        <f t="shared" si="50"/>
        <v>F 75%SPR30</v>
      </c>
      <c r="AG67" s="39" t="str">
        <f t="shared" si="50"/>
        <v>F 65%SPR30</v>
      </c>
      <c r="AH67" s="39" t="str">
        <f t="shared" si="50"/>
        <v>Fcurrent</v>
      </c>
    </row>
    <row r="68" spans="4:34">
      <c r="D68" s="33">
        <v>2007</v>
      </c>
      <c r="E68" s="23">
        <v>3518000</v>
      </c>
      <c r="F68" s="23">
        <v>3518000</v>
      </c>
      <c r="G68" s="23">
        <v>3518000</v>
      </c>
      <c r="H68" s="23">
        <v>3518000</v>
      </c>
      <c r="I68" s="23">
        <v>3518000</v>
      </c>
      <c r="J68" s="23">
        <v>3518000</v>
      </c>
      <c r="L68" s="23">
        <v>6471000</v>
      </c>
      <c r="M68" s="23">
        <v>6471000</v>
      </c>
      <c r="N68" s="23">
        <v>6471000</v>
      </c>
      <c r="O68" s="23">
        <v>6471000</v>
      </c>
      <c r="P68" s="23">
        <v>6471000</v>
      </c>
      <c r="Q68" s="23">
        <v>6471000</v>
      </c>
      <c r="T68" s="33">
        <f t="shared" ref="T68:T77" si="51">T54</f>
        <v>2007</v>
      </c>
      <c r="U68" s="41">
        <f>CONVERT(E68,"kg","lbm")/1000000</f>
        <v>7.7558634138841187</v>
      </c>
      <c r="V68" s="41">
        <f t="shared" ref="V68:V73" si="52">CONVERT(F68,"kg","lbm")/1000000</f>
        <v>7.7558634138841187</v>
      </c>
      <c r="W68" s="41">
        <f t="shared" ref="W68:W77" si="53">CONVERT(G68,"kg","lbm")/1000000</f>
        <v>7.7558634138841187</v>
      </c>
      <c r="X68" s="41">
        <f t="shared" ref="X68:X73" si="54">CONVERT(H68,"kg","lbm")/1000000</f>
        <v>7.7558634138841187</v>
      </c>
      <c r="Y68" s="41">
        <f t="shared" ref="Y68:Y77" si="55">CONVERT(I68,"kg","lbm")/1000000</f>
        <v>7.7558634138841187</v>
      </c>
      <c r="Z68" s="41">
        <f t="shared" ref="Z68:Z77" si="56">CONVERT(J68,"kg","lbm")/1000000</f>
        <v>7.7558634138841187</v>
      </c>
      <c r="AA68" s="41"/>
      <c r="AB68" s="33">
        <f t="shared" ref="AB68:AB77" si="57">AB54</f>
        <v>2007</v>
      </c>
      <c r="AC68" s="41">
        <f>CONVERT(L68,"kg","lbm")/1000000</f>
        <v>14.266114880967635</v>
      </c>
      <c r="AD68" s="41">
        <f t="shared" ref="AD68:AD73" si="58">CONVERT(M68,"kg","lbm")/1000000</f>
        <v>14.266114880967635</v>
      </c>
      <c r="AE68" s="41">
        <f t="shared" ref="AE68:AE77" si="59">CONVERT(N68,"kg","lbm")/1000000</f>
        <v>14.266114880967635</v>
      </c>
      <c r="AF68" s="41">
        <f t="shared" ref="AF68:AF73" si="60">CONVERT(O68,"kg","lbm")/1000000</f>
        <v>14.266114880967635</v>
      </c>
      <c r="AG68" s="41">
        <f t="shared" ref="AG68:AG77" si="61">CONVERT(P68,"kg","lbm")/1000000</f>
        <v>14.266114880967635</v>
      </c>
      <c r="AH68" s="41">
        <f t="shared" ref="AH68:AH77" si="62">CONVERT(Q68,"kg","lbm")/1000000</f>
        <v>14.266114880967635</v>
      </c>
    </row>
    <row r="69" spans="4:34">
      <c r="D69" s="33">
        <v>2008</v>
      </c>
      <c r="E69" s="23">
        <v>3951000</v>
      </c>
      <c r="F69" s="23">
        <v>2789000</v>
      </c>
      <c r="G69" s="23">
        <v>3418000</v>
      </c>
      <c r="H69" s="23">
        <v>3052000</v>
      </c>
      <c r="I69" s="23">
        <v>2677000</v>
      </c>
      <c r="J69" s="23">
        <v>3661000</v>
      </c>
      <c r="L69" s="23">
        <v>11410000</v>
      </c>
      <c r="M69" s="23">
        <v>8333000</v>
      </c>
      <c r="N69" s="23">
        <v>9826000</v>
      </c>
      <c r="O69" s="23">
        <v>8748000</v>
      </c>
      <c r="P69" s="23">
        <v>7651000</v>
      </c>
      <c r="Q69" s="23">
        <v>7787000</v>
      </c>
      <c r="T69" s="33">
        <f t="shared" si="51"/>
        <v>2008</v>
      </c>
      <c r="U69" s="41">
        <f t="shared" ref="U69:U77" si="63">CONVERT(E69,"kg","lbm")/1000000</f>
        <v>8.7104651359454675</v>
      </c>
      <c r="V69" s="41">
        <f t="shared" si="52"/>
        <v>6.1486933090741367</v>
      </c>
      <c r="W69" s="41">
        <f t="shared" si="53"/>
        <v>7.5354011224149859</v>
      </c>
      <c r="X69" s="41">
        <f t="shared" si="54"/>
        <v>6.7285091356379576</v>
      </c>
      <c r="Y69" s="41">
        <f t="shared" si="55"/>
        <v>5.9017755426287062</v>
      </c>
      <c r="Z69" s="41">
        <f t="shared" si="56"/>
        <v>8.0711244906849799</v>
      </c>
      <c r="AA69" s="41"/>
      <c r="AB69" s="33">
        <f t="shared" si="57"/>
        <v>2008</v>
      </c>
      <c r="AC69" s="41">
        <f t="shared" ref="AC69:AC77" si="64">CONVERT(L69,"kg","lbm")/1000000</f>
        <v>25.154747456628144</v>
      </c>
      <c r="AD69" s="41">
        <f t="shared" si="58"/>
        <v>18.3711227481229</v>
      </c>
      <c r="AE69" s="41">
        <f t="shared" si="59"/>
        <v>21.662624759757069</v>
      </c>
      <c r="AF69" s="41">
        <f t="shared" si="60"/>
        <v>19.286041257719809</v>
      </c>
      <c r="AG69" s="41">
        <f t="shared" si="61"/>
        <v>16.867569920303414</v>
      </c>
      <c r="AH69" s="41">
        <f t="shared" si="62"/>
        <v>17.167398636701432</v>
      </c>
    </row>
    <row r="70" spans="4:34">
      <c r="D70" s="33">
        <v>2009</v>
      </c>
      <c r="E70" s="23">
        <v>3729000</v>
      </c>
      <c r="F70" s="23">
        <v>2813000</v>
      </c>
      <c r="G70" s="23">
        <v>3327000</v>
      </c>
      <c r="H70" s="23">
        <v>3033000</v>
      </c>
      <c r="I70" s="23">
        <v>2717000</v>
      </c>
      <c r="J70" s="23">
        <v>3514000</v>
      </c>
      <c r="L70" s="23">
        <v>11320000</v>
      </c>
      <c r="M70" s="23">
        <v>8700000</v>
      </c>
      <c r="N70" s="23">
        <v>10010000</v>
      </c>
      <c r="O70" s="23">
        <v>9072000</v>
      </c>
      <c r="P70" s="23">
        <v>8076000</v>
      </c>
      <c r="Q70" s="23">
        <v>8202000</v>
      </c>
      <c r="T70" s="33">
        <f t="shared" si="51"/>
        <v>2009</v>
      </c>
      <c r="U70" s="41">
        <f t="shared" si="63"/>
        <v>8.2210388488839907</v>
      </c>
      <c r="V70" s="41">
        <f t="shared" si="52"/>
        <v>6.2016042590267277</v>
      </c>
      <c r="W70" s="41">
        <f t="shared" si="53"/>
        <v>7.3347804371780745</v>
      </c>
      <c r="X70" s="41">
        <f t="shared" si="54"/>
        <v>6.686621300258822</v>
      </c>
      <c r="Y70" s="41">
        <f t="shared" si="55"/>
        <v>5.98996045921636</v>
      </c>
      <c r="Z70" s="41">
        <f t="shared" si="56"/>
        <v>7.7470449222253546</v>
      </c>
      <c r="AA70" s="41"/>
      <c r="AB70" s="33">
        <f t="shared" si="57"/>
        <v>2009</v>
      </c>
      <c r="AC70" s="41">
        <f>CONVERT(L70,"kg","lbm")/1000000</f>
        <v>24.956331394305924</v>
      </c>
      <c r="AD70" s="41">
        <f t="shared" si="58"/>
        <v>19.180219357814622</v>
      </c>
      <c r="AE70" s="41">
        <f t="shared" si="59"/>
        <v>22.068275376060274</v>
      </c>
      <c r="AF70" s="41">
        <f t="shared" si="60"/>
        <v>20.000339082079797</v>
      </c>
      <c r="AG70" s="41">
        <f t="shared" si="61"/>
        <v>17.804534659047228</v>
      </c>
      <c r="AH70" s="41">
        <f t="shared" si="62"/>
        <v>18.082317146298337</v>
      </c>
    </row>
    <row r="71" spans="4:34">
      <c r="D71" s="33">
        <v>2010</v>
      </c>
      <c r="E71" s="23">
        <v>3620000</v>
      </c>
      <c r="F71" s="23">
        <v>2876000</v>
      </c>
      <c r="G71" s="23">
        <v>3307000</v>
      </c>
      <c r="H71" s="23">
        <v>3065000</v>
      </c>
      <c r="I71" s="23">
        <v>2791000</v>
      </c>
      <c r="J71" s="23">
        <v>3456000</v>
      </c>
      <c r="L71" s="23">
        <v>10370000</v>
      </c>
      <c r="M71" s="23">
        <v>8383000</v>
      </c>
      <c r="N71" s="23">
        <v>9414000</v>
      </c>
      <c r="O71" s="23">
        <v>8683000</v>
      </c>
      <c r="P71" s="23">
        <v>7868000</v>
      </c>
      <c r="Q71" s="23">
        <v>7973000</v>
      </c>
      <c r="T71" s="33">
        <f t="shared" si="51"/>
        <v>2010</v>
      </c>
      <c r="U71" s="41">
        <f t="shared" si="63"/>
        <v>7.9807349511826358</v>
      </c>
      <c r="V71" s="41">
        <f t="shared" si="52"/>
        <v>6.3404955026522822</v>
      </c>
      <c r="W71" s="41">
        <f t="shared" si="53"/>
        <v>7.2906879788842467</v>
      </c>
      <c r="X71" s="41">
        <f t="shared" si="54"/>
        <v>6.7571692335289448</v>
      </c>
      <c r="Y71" s="41">
        <f t="shared" si="55"/>
        <v>6.1531025549035183</v>
      </c>
      <c r="Z71" s="41">
        <f t="shared" si="56"/>
        <v>7.6191767931732564</v>
      </c>
      <c r="AA71" s="41"/>
      <c r="AB71" s="33">
        <f t="shared" si="57"/>
        <v>2010</v>
      </c>
      <c r="AC71" s="41">
        <f t="shared" si="64"/>
        <v>22.861939625349152</v>
      </c>
      <c r="AD71" s="41">
        <f t="shared" si="58"/>
        <v>18.481353893857467</v>
      </c>
      <c r="AE71" s="41">
        <f t="shared" si="59"/>
        <v>20.754320118904236</v>
      </c>
      <c r="AF71" s="41">
        <f t="shared" si="60"/>
        <v>19.142740768264868</v>
      </c>
      <c r="AG71" s="41">
        <f t="shared" si="61"/>
        <v>17.345973092791432</v>
      </c>
      <c r="AH71" s="41">
        <f t="shared" si="62"/>
        <v>17.577458498834023</v>
      </c>
    </row>
    <row r="72" spans="4:34">
      <c r="D72" s="33">
        <v>2011</v>
      </c>
      <c r="E72" s="23">
        <v>3582000</v>
      </c>
      <c r="F72" s="23">
        <v>2968000</v>
      </c>
      <c r="G72" s="23">
        <v>3336000</v>
      </c>
      <c r="H72" s="23">
        <v>3132000</v>
      </c>
      <c r="I72" s="23">
        <v>2892000</v>
      </c>
      <c r="J72" s="23">
        <v>3455000</v>
      </c>
      <c r="L72" s="23">
        <v>8935000</v>
      </c>
      <c r="M72" s="23">
        <v>7568000</v>
      </c>
      <c r="N72" s="23">
        <v>8311000</v>
      </c>
      <c r="O72" s="23">
        <v>7791000</v>
      </c>
      <c r="P72" s="23">
        <v>7176000</v>
      </c>
      <c r="Q72" s="23">
        <v>7257000</v>
      </c>
      <c r="T72" s="33">
        <f t="shared" si="51"/>
        <v>2011</v>
      </c>
      <c r="U72" s="41">
        <f t="shared" si="63"/>
        <v>7.8969592804243645</v>
      </c>
      <c r="V72" s="41">
        <f t="shared" si="52"/>
        <v>6.5433208108038849</v>
      </c>
      <c r="W72" s="41">
        <f t="shared" si="53"/>
        <v>7.3546220434102967</v>
      </c>
      <c r="X72" s="41">
        <f t="shared" si="54"/>
        <v>6.9048789688132626</v>
      </c>
      <c r="Y72" s="41">
        <f t="shared" si="55"/>
        <v>6.3757694692873432</v>
      </c>
      <c r="Z72" s="41">
        <f t="shared" si="56"/>
        <v>7.6169721702585651</v>
      </c>
      <c r="AA72" s="41"/>
      <c r="AB72" s="33">
        <f t="shared" si="57"/>
        <v>2011</v>
      </c>
      <c r="AC72" s="41">
        <f t="shared" si="64"/>
        <v>19.698305742767083</v>
      </c>
      <c r="AD72" s="41">
        <f t="shared" si="58"/>
        <v>16.68458621838403</v>
      </c>
      <c r="AE72" s="41">
        <f t="shared" si="59"/>
        <v>18.322621043999689</v>
      </c>
      <c r="AF72" s="41">
        <f t="shared" si="60"/>
        <v>17.176217128360197</v>
      </c>
      <c r="AG72" s="41">
        <f t="shared" si="61"/>
        <v>15.820374035825028</v>
      </c>
      <c r="AH72" s="41">
        <f t="shared" si="62"/>
        <v>15.998948491915025</v>
      </c>
    </row>
    <row r="73" spans="4:34">
      <c r="D73" s="33">
        <v>2012</v>
      </c>
      <c r="E73" s="23">
        <v>3403000</v>
      </c>
      <c r="F73" s="23">
        <v>2879000</v>
      </c>
      <c r="G73" s="23">
        <v>3198000</v>
      </c>
      <c r="H73" s="23">
        <v>3023000</v>
      </c>
      <c r="I73" s="23">
        <v>2812000</v>
      </c>
      <c r="J73" s="23">
        <v>3298000</v>
      </c>
      <c r="L73" s="23">
        <v>7637000</v>
      </c>
      <c r="M73" s="23">
        <v>6702000</v>
      </c>
      <c r="N73" s="23">
        <v>7233000</v>
      </c>
      <c r="O73" s="23">
        <v>6865000</v>
      </c>
      <c r="P73" s="23">
        <v>6404000</v>
      </c>
      <c r="Q73" s="23">
        <v>6467000</v>
      </c>
      <c r="T73" s="33">
        <f t="shared" si="51"/>
        <v>2012</v>
      </c>
      <c r="U73" s="41">
        <f t="shared" si="63"/>
        <v>7.5023317786946162</v>
      </c>
      <c r="V73" s="41">
        <f t="shared" si="52"/>
        <v>6.3471093713963551</v>
      </c>
      <c r="W73" s="41">
        <f t="shared" si="53"/>
        <v>7.0503840811828917</v>
      </c>
      <c r="X73" s="41">
        <f t="shared" si="54"/>
        <v>6.6645750711119085</v>
      </c>
      <c r="Y73" s="41">
        <f t="shared" si="55"/>
        <v>6.1993996361120374</v>
      </c>
      <c r="Z73" s="41">
        <f t="shared" si="56"/>
        <v>7.2708463726520254</v>
      </c>
      <c r="AA73" s="41"/>
      <c r="AB73" s="33">
        <f t="shared" si="57"/>
        <v>2012</v>
      </c>
      <c r="AC73" s="41">
        <f t="shared" si="64"/>
        <v>16.836705199497729</v>
      </c>
      <c r="AD73" s="41">
        <f t="shared" si="58"/>
        <v>14.775382774261333</v>
      </c>
      <c r="AE73" s="41">
        <f t="shared" si="59"/>
        <v>15.946037541962431</v>
      </c>
      <c r="AF73" s="41">
        <f t="shared" si="60"/>
        <v>15.13473630935602</v>
      </c>
      <c r="AG73" s="41">
        <f t="shared" si="61"/>
        <v>14.118405145683315</v>
      </c>
      <c r="AH73" s="41">
        <f t="shared" si="62"/>
        <v>14.257296389308868</v>
      </c>
    </row>
    <row r="74" spans="4:34">
      <c r="D74" s="33">
        <v>2013</v>
      </c>
      <c r="E74" s="23">
        <v>3367000</v>
      </c>
      <c r="F74" s="23">
        <v>2898000</v>
      </c>
      <c r="G74" s="23">
        <v>3187000</v>
      </c>
      <c r="H74" s="23">
        <v>3031000</v>
      </c>
      <c r="I74" s="23">
        <v>2836000</v>
      </c>
      <c r="J74" s="23">
        <v>3276000</v>
      </c>
      <c r="L74" s="23">
        <v>6623000</v>
      </c>
      <c r="M74" s="23">
        <v>5943000</v>
      </c>
      <c r="N74" s="23">
        <v>6344000</v>
      </c>
      <c r="O74" s="23">
        <v>6069000</v>
      </c>
      <c r="P74" s="23">
        <v>5709000</v>
      </c>
      <c r="Q74" s="23">
        <v>5759000</v>
      </c>
      <c r="T74" s="33">
        <f t="shared" si="51"/>
        <v>2013</v>
      </c>
      <c r="U74" s="41">
        <f t="shared" si="63"/>
        <v>7.4229653537657283</v>
      </c>
      <c r="V74" s="41">
        <f>CONVERT(F74,"kg","lbm")/1000000</f>
        <v>6.3889972067754908</v>
      </c>
      <c r="W74" s="41">
        <f t="shared" si="53"/>
        <v>7.026133229121287</v>
      </c>
      <c r="X74" s="41">
        <f>CONVERT(H74,"kg","lbm")/1000000</f>
        <v>6.6822120544294386</v>
      </c>
      <c r="Y74" s="41">
        <f t="shared" si="55"/>
        <v>6.2523105860646284</v>
      </c>
      <c r="Z74" s="41">
        <f t="shared" si="56"/>
        <v>7.222344668528816</v>
      </c>
      <c r="AA74" s="41"/>
      <c r="AB74" s="33">
        <f t="shared" si="57"/>
        <v>2013</v>
      </c>
      <c r="AC74" s="41">
        <f t="shared" si="64"/>
        <v>14.601217564000716</v>
      </c>
      <c r="AD74" s="41">
        <f>CONVERT(M74,"kg","lbm")/1000000</f>
        <v>13.102073982010609</v>
      </c>
      <c r="AE74" s="41">
        <f t="shared" si="59"/>
        <v>13.986127770801833</v>
      </c>
      <c r="AF74" s="41">
        <f>CONVERT(O74,"kg","lbm")/1000000</f>
        <v>13.379856469261718</v>
      </c>
      <c r="AG74" s="41">
        <f t="shared" si="61"/>
        <v>12.586192219972835</v>
      </c>
      <c r="AH74" s="41">
        <f t="shared" si="62"/>
        <v>12.696423365707401</v>
      </c>
    </row>
    <row r="75" spans="4:34">
      <c r="D75" s="33">
        <v>2014</v>
      </c>
      <c r="E75" s="23">
        <v>3359000</v>
      </c>
      <c r="F75" s="23">
        <v>2933000</v>
      </c>
      <c r="G75" s="23">
        <v>3200000</v>
      </c>
      <c r="H75" s="23">
        <v>3056000</v>
      </c>
      <c r="I75" s="23">
        <v>2875000</v>
      </c>
      <c r="J75" s="23">
        <v>3279000</v>
      </c>
      <c r="L75" s="23">
        <v>5850000</v>
      </c>
      <c r="M75" s="23">
        <v>5304000</v>
      </c>
      <c r="N75" s="23">
        <v>5632000</v>
      </c>
      <c r="O75" s="23">
        <v>5409000</v>
      </c>
      <c r="P75" s="23">
        <v>5109000</v>
      </c>
      <c r="Q75" s="23">
        <v>5150000</v>
      </c>
      <c r="T75" s="33">
        <f t="shared" si="51"/>
        <v>2014</v>
      </c>
      <c r="U75" s="41">
        <f t="shared" si="63"/>
        <v>7.4053283704481974</v>
      </c>
      <c r="V75" s="41">
        <f t="shared" ref="V75:V77" si="65">CONVERT(F75,"kg","lbm")/1000000</f>
        <v>6.4661590087896874</v>
      </c>
      <c r="W75" s="41">
        <f t="shared" si="53"/>
        <v>7.0547933270122751</v>
      </c>
      <c r="X75" s="41">
        <f t="shared" ref="X75:X77" si="66">CONVERT(H75,"kg","lbm")/1000000</f>
        <v>6.7373276272967226</v>
      </c>
      <c r="Y75" s="41">
        <f t="shared" si="55"/>
        <v>6.338290879737591</v>
      </c>
      <c r="Z75" s="41">
        <f t="shared" si="56"/>
        <v>7.2289585372728897</v>
      </c>
      <c r="AA75" s="41"/>
      <c r="AB75" s="33">
        <f t="shared" si="57"/>
        <v>2014</v>
      </c>
      <c r="AC75" s="41">
        <f t="shared" si="64"/>
        <v>12.897044050944315</v>
      </c>
      <c r="AD75" s="41">
        <f t="shared" ref="AD75:AD77" si="67">CONVERT(M75,"kg","lbm")/1000000</f>
        <v>11.693319939522846</v>
      </c>
      <c r="AE75" s="41">
        <f t="shared" si="59"/>
        <v>12.416436255541603</v>
      </c>
      <c r="AF75" s="41">
        <f t="shared" ref="AF75:AF77" si="68">CONVERT(O75,"kg","lbm")/1000000</f>
        <v>11.924805345565437</v>
      </c>
      <c r="AG75" s="41">
        <f t="shared" si="61"/>
        <v>11.263418471158033</v>
      </c>
      <c r="AH75" s="41">
        <f t="shared" si="62"/>
        <v>11.35380801066038</v>
      </c>
    </row>
    <row r="76" spans="4:34">
      <c r="D76" s="33">
        <v>2015</v>
      </c>
      <c r="E76" s="23">
        <v>3325000</v>
      </c>
      <c r="F76" s="23">
        <v>2922000</v>
      </c>
      <c r="G76" s="23">
        <v>3176000</v>
      </c>
      <c r="H76" s="23">
        <v>3040000</v>
      </c>
      <c r="I76" s="23">
        <v>2866000</v>
      </c>
      <c r="J76" s="23">
        <v>3251000</v>
      </c>
      <c r="L76" s="23">
        <v>5482000</v>
      </c>
      <c r="M76" s="23">
        <v>5007000</v>
      </c>
      <c r="N76" s="23">
        <v>5296000</v>
      </c>
      <c r="O76" s="23">
        <v>5100000</v>
      </c>
      <c r="P76" s="23">
        <v>4832000</v>
      </c>
      <c r="Q76" s="23">
        <v>4869000</v>
      </c>
      <c r="T76" s="33">
        <f t="shared" si="51"/>
        <v>2015</v>
      </c>
      <c r="U76" s="41">
        <f t="shared" si="63"/>
        <v>7.3303711913486911</v>
      </c>
      <c r="V76" s="41">
        <f t="shared" si="65"/>
        <v>6.4419081567280836</v>
      </c>
      <c r="W76" s="41">
        <f t="shared" si="53"/>
        <v>7.0018823770596823</v>
      </c>
      <c r="X76" s="41">
        <f t="shared" si="66"/>
        <v>6.7020536606616608</v>
      </c>
      <c r="Y76" s="41">
        <f t="shared" si="55"/>
        <v>6.3184492735053688</v>
      </c>
      <c r="Z76" s="41">
        <f t="shared" si="56"/>
        <v>7.1672290956615328</v>
      </c>
      <c r="AA76" s="41"/>
      <c r="AB76" s="33">
        <f t="shared" si="57"/>
        <v>2015</v>
      </c>
      <c r="AC76" s="41">
        <f t="shared" si="64"/>
        <v>12.085742818337904</v>
      </c>
      <c r="AD76" s="41">
        <f t="shared" si="67"/>
        <v>11.038546933859518</v>
      </c>
      <c r="AE76" s="41">
        <f t="shared" si="59"/>
        <v>11.675682956205314</v>
      </c>
      <c r="AF76" s="41">
        <f t="shared" si="68"/>
        <v>11.243576864925812</v>
      </c>
      <c r="AG76" s="41">
        <f t="shared" si="61"/>
        <v>10.652737923788534</v>
      </c>
      <c r="AH76" s="41">
        <f t="shared" si="62"/>
        <v>10.734308971632114</v>
      </c>
    </row>
    <row r="77" spans="4:34">
      <c r="D77" s="33">
        <v>2016</v>
      </c>
      <c r="E77" s="23">
        <v>3308000</v>
      </c>
      <c r="F77" s="23">
        <v>2923000</v>
      </c>
      <c r="G77" s="23">
        <v>3167000</v>
      </c>
      <c r="H77" s="23">
        <v>3037000</v>
      </c>
      <c r="I77" s="23">
        <v>2869000</v>
      </c>
      <c r="J77" s="23">
        <v>3238000</v>
      </c>
      <c r="L77" s="23">
        <v>5238000</v>
      </c>
      <c r="M77" s="23">
        <v>4804000</v>
      </c>
      <c r="N77" s="23">
        <v>5070000</v>
      </c>
      <c r="O77" s="23">
        <v>4890000</v>
      </c>
      <c r="P77" s="23">
        <v>4641000</v>
      </c>
      <c r="Q77" s="23">
        <v>4675000</v>
      </c>
      <c r="T77" s="120">
        <f t="shared" si="51"/>
        <v>2016</v>
      </c>
      <c r="U77" s="122">
        <f t="shared" si="63"/>
        <v>7.2928926017989397</v>
      </c>
      <c r="V77" s="122">
        <f t="shared" si="65"/>
        <v>6.4441127796427748</v>
      </c>
      <c r="W77" s="122">
        <f t="shared" si="53"/>
        <v>6.9820407708274601</v>
      </c>
      <c r="X77" s="122">
        <f t="shared" si="66"/>
        <v>6.6954397919175879</v>
      </c>
      <c r="Y77" s="122">
        <f t="shared" si="55"/>
        <v>6.3250631422494425</v>
      </c>
      <c r="Z77" s="122">
        <f t="shared" si="56"/>
        <v>7.1385689977705447</v>
      </c>
      <c r="AA77" s="41"/>
      <c r="AB77" s="120">
        <f t="shared" si="57"/>
        <v>2016</v>
      </c>
      <c r="AC77" s="122">
        <f t="shared" si="64"/>
        <v>11.547814827153218</v>
      </c>
      <c r="AD77" s="122">
        <f t="shared" si="67"/>
        <v>10.591008482177177</v>
      </c>
      <c r="AE77" s="122">
        <f t="shared" si="59"/>
        <v>11.177438177485072</v>
      </c>
      <c r="AF77" s="122">
        <f t="shared" si="68"/>
        <v>10.780606052840632</v>
      </c>
      <c r="AG77" s="122">
        <f t="shared" si="61"/>
        <v>10.23165494708249</v>
      </c>
      <c r="AH77" s="122">
        <f t="shared" si="62"/>
        <v>10.306612126181994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7" sqref="J27"/>
    </sheetView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F_SSB_Trends1981_06</vt:lpstr>
      <vt:lpstr>TrendsLandingsDeadDiscards</vt:lpstr>
      <vt:lpstr>ProjBaseModels</vt:lpstr>
      <vt:lpstr>DecisionTables</vt:lpstr>
      <vt:lpstr>ProjAlternTORbound</vt:lpstr>
      <vt:lpstr>Sheet2</vt:lpstr>
      <vt:lpstr>Sheet3</vt:lpstr>
      <vt:lpstr>Sheet4</vt:lpstr>
      <vt:lpstr>Sheet5</vt:lpstr>
      <vt:lpstr>Sheet6</vt:lpstr>
      <vt:lpstr>TOR_Dade_ATL</vt:lpstr>
      <vt:lpstr>TOR_Dade_GLF</vt:lpstr>
      <vt:lpstr>TOR_US1_ATL</vt:lpstr>
      <vt:lpstr>TOR_US1_GLF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MOrtiz</cp:lastModifiedBy>
  <dcterms:created xsi:type="dcterms:W3CDTF">2008-10-22T21:31:36Z</dcterms:created>
  <dcterms:modified xsi:type="dcterms:W3CDTF">2008-10-31T14:54:21Z</dcterms:modified>
</cp:coreProperties>
</file>