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codeName="ThisWorkbook" defaultThemeVersion="166925"/>
  <mc:AlternateContent xmlns:mc="http://schemas.openxmlformats.org/markup-compatibility/2006">
    <mc:Choice Requires="x15">
      <x15ac:absPath xmlns:x15ac="http://schemas.microsoft.com/office/spreadsheetml/2010/11/ac" url="C:\Users\mikee.SAFMC\My SecuriSync\Tier 1\Home\MikeE\SSC\2017\Oct\Prelim Attachments\"/>
    </mc:Choice>
  </mc:AlternateContent>
  <bookViews>
    <workbookView xWindow="0" yWindow="0" windowWidth="15360" windowHeight="8115"/>
  </bookViews>
  <sheets>
    <sheet name="Info" sheetId="5" r:id="rId1"/>
    <sheet name="PDF and Buffer" sheetId="2" r:id="rId2"/>
    <sheet name="Examples" sheetId="6" r:id="rId3"/>
  </sheets>
  <definedNames>
    <definedName name="solver_adj" localSheetId="2" hidden="1">Examples!$H$2</definedName>
    <definedName name="solver_adj" localSheetId="1" hidden="1">'PDF and Buffer'!#REF!</definedName>
    <definedName name="solver_cvg" localSheetId="2" hidden="1">0.0001</definedName>
    <definedName name="solver_cvg" localSheetId="1" hidden="1">0.0001</definedName>
    <definedName name="solver_drv" localSheetId="2" hidden="1">2</definedName>
    <definedName name="solver_drv" localSheetId="1" hidden="1">1</definedName>
    <definedName name="solver_eng" localSheetId="2" hidden="1">1</definedName>
    <definedName name="solver_eng" localSheetId="1" hidden="1">1</definedName>
    <definedName name="solver_est" localSheetId="2" hidden="1">1</definedName>
    <definedName name="solver_est" localSheetId="1" hidden="1">1</definedName>
    <definedName name="solver_itr" localSheetId="2" hidden="1">2147483647</definedName>
    <definedName name="solver_itr" localSheetId="1" hidden="1">2147483647</definedName>
    <definedName name="solver_mip" localSheetId="2" hidden="1">2147483647</definedName>
    <definedName name="solver_mip" localSheetId="1" hidden="1">2147483647</definedName>
    <definedName name="solver_mni" localSheetId="2" hidden="1">30</definedName>
    <definedName name="solver_mni" localSheetId="1" hidden="1">30</definedName>
    <definedName name="solver_mrt" localSheetId="2" hidden="1">0.075</definedName>
    <definedName name="solver_mrt" localSheetId="1" hidden="1">0.075</definedName>
    <definedName name="solver_msl" localSheetId="2" hidden="1">2</definedName>
    <definedName name="solver_msl" localSheetId="1" hidden="1">2</definedName>
    <definedName name="solver_neg" localSheetId="2" hidden="1">1</definedName>
    <definedName name="solver_neg" localSheetId="1" hidden="1">1</definedName>
    <definedName name="solver_nod" localSheetId="2" hidden="1">2147483647</definedName>
    <definedName name="solver_nod" localSheetId="1" hidden="1">2147483647</definedName>
    <definedName name="solver_num" localSheetId="2" hidden="1">0</definedName>
    <definedName name="solver_num" localSheetId="1" hidden="1">0</definedName>
    <definedName name="solver_nwt" localSheetId="2" hidden="1">1</definedName>
    <definedName name="solver_nwt" localSheetId="1" hidden="1">1</definedName>
    <definedName name="solver_opt" localSheetId="2" hidden="1">Examples!$H$4</definedName>
    <definedName name="solver_opt" localSheetId="1" hidden="1">'PDF and Buffer'!#REF!</definedName>
    <definedName name="solver_pre" localSheetId="2" hidden="1">0.000001</definedName>
    <definedName name="solver_pre" localSheetId="1" hidden="1">0.000001</definedName>
    <definedName name="solver_rbv" localSheetId="2" hidden="1">2</definedName>
    <definedName name="solver_rbv" localSheetId="1" hidden="1">1</definedName>
    <definedName name="solver_rlx" localSheetId="2" hidden="1">2</definedName>
    <definedName name="solver_rlx" localSheetId="1" hidden="1">2</definedName>
    <definedName name="solver_rsd" localSheetId="2" hidden="1">0</definedName>
    <definedName name="solver_rsd" localSheetId="1" hidden="1">0</definedName>
    <definedName name="solver_scl" localSheetId="2" hidden="1">2</definedName>
    <definedName name="solver_scl" localSheetId="1" hidden="1">1</definedName>
    <definedName name="solver_sho" localSheetId="2" hidden="1">2</definedName>
    <definedName name="solver_sho" localSheetId="1" hidden="1">2</definedName>
    <definedName name="solver_ssz" localSheetId="2" hidden="1">100</definedName>
    <definedName name="solver_ssz" localSheetId="1" hidden="1">100</definedName>
    <definedName name="solver_tim" localSheetId="2" hidden="1">2147483647</definedName>
    <definedName name="solver_tim" localSheetId="1" hidden="1">2147483647</definedName>
    <definedName name="solver_tol" localSheetId="2" hidden="1">0.01</definedName>
    <definedName name="solver_tol" localSheetId="1" hidden="1">0.01</definedName>
    <definedName name="solver_typ" localSheetId="2" hidden="1">3</definedName>
    <definedName name="solver_typ" localSheetId="1" hidden="1">3</definedName>
    <definedName name="solver_val" localSheetId="2" hidden="1">327</definedName>
    <definedName name="solver_val" localSheetId="1" hidden="1">0.2</definedName>
    <definedName name="solver_ver" localSheetId="2" hidden="1">3</definedName>
    <definedName name="solver_ver" localSheetId="1" hidden="1">3</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31" i="2" l="1"/>
  <c r="S30" i="2"/>
  <c r="S29" i="2"/>
  <c r="S28" i="2"/>
  <c r="S27" i="2"/>
  <c r="S26" i="2"/>
  <c r="S25" i="2"/>
  <c r="G31" i="2"/>
  <c r="G30" i="2"/>
  <c r="G29" i="2"/>
  <c r="G28" i="2"/>
  <c r="G27" i="2"/>
  <c r="G26" i="2"/>
  <c r="G25" i="2"/>
  <c r="S21" i="2"/>
  <c r="S20" i="2"/>
  <c r="S19" i="2"/>
  <c r="S18" i="2"/>
  <c r="S17" i="2"/>
  <c r="S16" i="2"/>
  <c r="S15" i="2"/>
  <c r="G21" i="2"/>
  <c r="G20" i="2"/>
  <c r="G19" i="2"/>
  <c r="G18" i="2"/>
  <c r="G17" i="2"/>
  <c r="G16" i="2"/>
  <c r="G15" i="2"/>
  <c r="J5" i="2"/>
  <c r="J4" i="2"/>
  <c r="F15" i="6"/>
  <c r="F14" i="6"/>
  <c r="H4" i="6" l="1"/>
  <c r="K16" i="6" l="1"/>
  <c r="K15" i="6"/>
  <c r="H6" i="6"/>
  <c r="H7" i="6" l="1"/>
  <c r="M16" i="6"/>
  <c r="M15" i="6"/>
  <c r="B83" i="2"/>
  <c r="C83" i="2"/>
  <c r="D83" i="2"/>
  <c r="E83" i="2"/>
  <c r="F83" i="2"/>
  <c r="G83" i="2"/>
  <c r="B84" i="2"/>
  <c r="C84" i="2"/>
  <c r="D84" i="2"/>
  <c r="E84" i="2"/>
  <c r="F84" i="2"/>
  <c r="G84" i="2"/>
  <c r="B85" i="2"/>
  <c r="C85" i="2"/>
  <c r="D85" i="2"/>
  <c r="E85" i="2"/>
  <c r="F85" i="2"/>
  <c r="G85" i="2"/>
  <c r="B86" i="2"/>
  <c r="C86" i="2"/>
  <c r="D86" i="2"/>
  <c r="E86" i="2"/>
  <c r="F86" i="2"/>
  <c r="G86" i="2"/>
  <c r="B87" i="2"/>
  <c r="C87" i="2"/>
  <c r="D87" i="2"/>
  <c r="E87" i="2"/>
  <c r="F87" i="2"/>
  <c r="G87" i="2"/>
  <c r="B88" i="2"/>
  <c r="C88" i="2"/>
  <c r="D88" i="2"/>
  <c r="E88" i="2"/>
  <c r="F88" i="2"/>
  <c r="G88" i="2"/>
  <c r="B89" i="2"/>
  <c r="C89" i="2"/>
  <c r="D89" i="2"/>
  <c r="E89" i="2"/>
  <c r="F89" i="2"/>
  <c r="G89" i="2"/>
  <c r="B90" i="2"/>
  <c r="C90" i="2"/>
  <c r="D90" i="2"/>
  <c r="E90" i="2"/>
  <c r="F90" i="2"/>
  <c r="G90" i="2"/>
  <c r="B91" i="2"/>
  <c r="C91" i="2"/>
  <c r="D91" i="2"/>
  <c r="E91" i="2"/>
  <c r="F91" i="2"/>
  <c r="G91" i="2"/>
  <c r="B92" i="2"/>
  <c r="C92" i="2"/>
  <c r="D92" i="2"/>
  <c r="E92" i="2"/>
  <c r="F92" i="2"/>
  <c r="G92" i="2"/>
  <c r="B93" i="2"/>
  <c r="C93" i="2"/>
  <c r="D93" i="2"/>
  <c r="E93" i="2"/>
  <c r="F93" i="2"/>
  <c r="G93" i="2"/>
  <c r="B94" i="2"/>
  <c r="C94" i="2"/>
  <c r="D94" i="2"/>
  <c r="E94" i="2"/>
  <c r="F94" i="2"/>
  <c r="G94" i="2"/>
  <c r="B95" i="2"/>
  <c r="C95" i="2"/>
  <c r="D95" i="2"/>
  <c r="E95" i="2"/>
  <c r="F95" i="2"/>
  <c r="G95" i="2"/>
  <c r="B96" i="2"/>
  <c r="C96" i="2"/>
  <c r="D96" i="2"/>
  <c r="E96" i="2"/>
  <c r="F96" i="2"/>
  <c r="G96" i="2"/>
  <c r="B97" i="2"/>
  <c r="C97" i="2"/>
  <c r="D97" i="2"/>
  <c r="E97" i="2"/>
  <c r="F97" i="2"/>
  <c r="G97" i="2"/>
  <c r="C82" i="2"/>
  <c r="D82" i="2"/>
  <c r="E82" i="2"/>
  <c r="F82" i="2"/>
  <c r="G82" i="2"/>
  <c r="B82" i="2"/>
  <c r="C111" i="2" l="1"/>
  <c r="D111" i="2"/>
  <c r="E111" i="2"/>
  <c r="F111" i="2"/>
  <c r="G111" i="2"/>
  <c r="C112" i="2"/>
  <c r="D112" i="2"/>
  <c r="E112" i="2"/>
  <c r="F112" i="2"/>
  <c r="G112" i="2"/>
  <c r="C113" i="2"/>
  <c r="D113" i="2"/>
  <c r="E113" i="2"/>
  <c r="F113" i="2"/>
  <c r="G113" i="2"/>
  <c r="C114" i="2"/>
  <c r="D114" i="2"/>
  <c r="E114" i="2"/>
  <c r="F114" i="2"/>
  <c r="G114" i="2"/>
  <c r="C115" i="2"/>
  <c r="D115" i="2"/>
  <c r="E115" i="2"/>
  <c r="F115" i="2"/>
  <c r="G115" i="2"/>
  <c r="C116" i="2"/>
  <c r="D116" i="2"/>
  <c r="E116" i="2"/>
  <c r="F116" i="2"/>
  <c r="G116" i="2"/>
  <c r="C117" i="2"/>
  <c r="D117" i="2"/>
  <c r="E117" i="2"/>
  <c r="F117" i="2"/>
  <c r="G117" i="2"/>
  <c r="C118" i="2"/>
  <c r="D118" i="2"/>
  <c r="E118" i="2"/>
  <c r="F118" i="2"/>
  <c r="G118" i="2"/>
  <c r="C119" i="2"/>
  <c r="D119" i="2"/>
  <c r="E119" i="2"/>
  <c r="F119" i="2"/>
  <c r="G119" i="2"/>
  <c r="C120" i="2"/>
  <c r="D120" i="2"/>
  <c r="E120" i="2"/>
  <c r="F120" i="2"/>
  <c r="G120" i="2"/>
  <c r="C121" i="2"/>
  <c r="D121" i="2"/>
  <c r="E121" i="2"/>
  <c r="F121" i="2"/>
  <c r="G121" i="2"/>
  <c r="C122" i="2"/>
  <c r="D122" i="2"/>
  <c r="E122" i="2"/>
  <c r="F122" i="2"/>
  <c r="G122" i="2"/>
  <c r="C123" i="2"/>
  <c r="D123" i="2"/>
  <c r="E123" i="2"/>
  <c r="F123" i="2"/>
  <c r="G123" i="2"/>
  <c r="C124" i="2"/>
  <c r="D124" i="2"/>
  <c r="E124" i="2"/>
  <c r="F124" i="2"/>
  <c r="G124" i="2"/>
  <c r="C125" i="2"/>
  <c r="D125" i="2"/>
  <c r="E125" i="2"/>
  <c r="F125" i="2"/>
  <c r="G125" i="2"/>
  <c r="C126" i="2"/>
  <c r="D126" i="2"/>
  <c r="E126" i="2"/>
  <c r="F126" i="2"/>
  <c r="G126" i="2"/>
  <c r="B112" i="2"/>
  <c r="B113" i="2"/>
  <c r="B114" i="2"/>
  <c r="B115" i="2"/>
  <c r="B116" i="2"/>
  <c r="B117" i="2"/>
  <c r="B118" i="2"/>
  <c r="B119" i="2"/>
  <c r="B120" i="2"/>
  <c r="B121" i="2"/>
  <c r="B122" i="2"/>
  <c r="B123" i="2"/>
  <c r="B124" i="2"/>
  <c r="B125" i="2"/>
  <c r="B126" i="2"/>
  <c r="B111" i="2"/>
  <c r="N15" i="2" l="1"/>
  <c r="N25" i="2" s="1"/>
  <c r="R21" i="2"/>
  <c r="R31" i="2" s="1"/>
  <c r="Q21" i="2"/>
  <c r="Q31" i="2" s="1"/>
  <c r="P21" i="2"/>
  <c r="P31" i="2" s="1"/>
  <c r="O21" i="2"/>
  <c r="O31" i="2" s="1"/>
  <c r="N21" i="2"/>
  <c r="N31" i="2" s="1"/>
  <c r="R20" i="2"/>
  <c r="R30" i="2" s="1"/>
  <c r="Q20" i="2"/>
  <c r="Q30" i="2" s="1"/>
  <c r="P20" i="2"/>
  <c r="P30" i="2" s="1"/>
  <c r="O20" i="2"/>
  <c r="O30" i="2" s="1"/>
  <c r="N20" i="2"/>
  <c r="N30" i="2" s="1"/>
  <c r="R19" i="2"/>
  <c r="R29" i="2" s="1"/>
  <c r="Q19" i="2"/>
  <c r="Q29" i="2" s="1"/>
  <c r="P19" i="2"/>
  <c r="P29" i="2" s="1"/>
  <c r="O19" i="2"/>
  <c r="O29" i="2" s="1"/>
  <c r="N19" i="2"/>
  <c r="N29" i="2" s="1"/>
  <c r="R18" i="2"/>
  <c r="R28" i="2" s="1"/>
  <c r="Q18" i="2"/>
  <c r="Q28" i="2" s="1"/>
  <c r="P18" i="2"/>
  <c r="P28" i="2" s="1"/>
  <c r="O18" i="2"/>
  <c r="O28" i="2" s="1"/>
  <c r="N18" i="2"/>
  <c r="N28" i="2" s="1"/>
  <c r="R17" i="2"/>
  <c r="R27" i="2" s="1"/>
  <c r="Q17" i="2"/>
  <c r="Q27" i="2" s="1"/>
  <c r="P17" i="2"/>
  <c r="P27" i="2" s="1"/>
  <c r="O17" i="2"/>
  <c r="O27" i="2" s="1"/>
  <c r="N17" i="2"/>
  <c r="N27" i="2" s="1"/>
  <c r="R16" i="2"/>
  <c r="R26" i="2" s="1"/>
  <c r="Q16" i="2"/>
  <c r="Q26" i="2" s="1"/>
  <c r="P16" i="2"/>
  <c r="P26" i="2" s="1"/>
  <c r="O16" i="2"/>
  <c r="O26" i="2" s="1"/>
  <c r="N16" i="2"/>
  <c r="N26" i="2" s="1"/>
  <c r="R15" i="2"/>
  <c r="R25" i="2" s="1"/>
  <c r="Q15" i="2"/>
  <c r="Q25" i="2" s="1"/>
  <c r="P15" i="2"/>
  <c r="P25" i="2" s="1"/>
  <c r="O15" i="2"/>
  <c r="O25" i="2" s="1"/>
  <c r="C3" i="6" l="1"/>
  <c r="C4" i="6"/>
  <c r="C5" i="6"/>
  <c r="C6" i="6"/>
  <c r="C7" i="6"/>
  <c r="C8" i="6"/>
  <c r="C9" i="6"/>
  <c r="C10" i="6"/>
  <c r="C11" i="6"/>
  <c r="C12" i="6"/>
  <c r="C13" i="6"/>
  <c r="C14" i="6"/>
  <c r="C15" i="6"/>
  <c r="C16" i="6"/>
  <c r="C17" i="6"/>
  <c r="C18" i="6"/>
  <c r="C19" i="6"/>
  <c r="C20" i="6"/>
  <c r="C21" i="6"/>
  <c r="C22" i="6"/>
  <c r="C23" i="6"/>
  <c r="C24" i="6"/>
  <c r="C25" i="6"/>
  <c r="C26" i="6"/>
  <c r="C27" i="6"/>
  <c r="C28" i="6"/>
  <c r="C29" i="6"/>
  <c r="C30" i="6"/>
  <c r="C31" i="6"/>
  <c r="C32" i="6"/>
  <c r="C33" i="6"/>
  <c r="C34" i="6"/>
  <c r="C35" i="6"/>
  <c r="C36" i="6"/>
  <c r="C37" i="6"/>
  <c r="C38" i="6"/>
  <c r="C39" i="6"/>
  <c r="C40" i="6"/>
  <c r="C41" i="6"/>
  <c r="C42" i="6"/>
  <c r="C43" i="6"/>
  <c r="C2" i="6"/>
  <c r="H5" i="6"/>
  <c r="B31" i="6"/>
  <c r="D31" i="6"/>
  <c r="B29" i="6"/>
  <c r="D29" i="6"/>
  <c r="B27" i="6"/>
  <c r="D27" i="6"/>
  <c r="B25" i="6"/>
  <c r="D25" i="6"/>
  <c r="B23" i="6"/>
  <c r="D23" i="6"/>
  <c r="D3" i="6"/>
  <c r="D4" i="6"/>
  <c r="D5" i="6"/>
  <c r="D6" i="6"/>
  <c r="D7" i="6"/>
  <c r="D8" i="6"/>
  <c r="D9" i="6"/>
  <c r="D10" i="6"/>
  <c r="D11" i="6"/>
  <c r="D12" i="6"/>
  <c r="D13" i="6"/>
  <c r="D14" i="6"/>
  <c r="D15" i="6"/>
  <c r="D16" i="6"/>
  <c r="D17" i="6"/>
  <c r="D18" i="6"/>
  <c r="D19" i="6"/>
  <c r="D20" i="6"/>
  <c r="D21" i="6"/>
  <c r="D22" i="6"/>
  <c r="D24" i="6"/>
  <c r="D26" i="6"/>
  <c r="D28" i="6"/>
  <c r="D30" i="6"/>
  <c r="D32" i="6"/>
  <c r="D33" i="6"/>
  <c r="D34" i="6"/>
  <c r="D35" i="6"/>
  <c r="D36" i="6"/>
  <c r="D37" i="6"/>
  <c r="D38" i="6"/>
  <c r="D39" i="6"/>
  <c r="D40" i="6"/>
  <c r="D41" i="6"/>
  <c r="D42" i="6"/>
  <c r="D43" i="6"/>
  <c r="D2" i="6"/>
  <c r="N16" i="6" l="1"/>
  <c r="G15" i="6"/>
  <c r="H15" i="6"/>
  <c r="B43" i="6"/>
  <c r="B15" i="6"/>
  <c r="B16" i="6"/>
  <c r="B14" i="6"/>
  <c r="B13" i="6"/>
  <c r="B3" i="6"/>
  <c r="B4" i="6"/>
  <c r="B5" i="6"/>
  <c r="B6" i="6"/>
  <c r="B7" i="6"/>
  <c r="B8" i="6"/>
  <c r="B9" i="6"/>
  <c r="B10" i="6"/>
  <c r="B11" i="6"/>
  <c r="B36" i="6"/>
  <c r="B37" i="6"/>
  <c r="B38" i="6"/>
  <c r="B39" i="6"/>
  <c r="B40" i="6"/>
  <c r="B41" i="6"/>
  <c r="B42" i="6"/>
  <c r="B12" i="6"/>
  <c r="B17" i="6"/>
  <c r="B18" i="6"/>
  <c r="B19" i="6"/>
  <c r="B20" i="6"/>
  <c r="B21" i="6"/>
  <c r="B22" i="6"/>
  <c r="B24" i="6"/>
  <c r="B26" i="6"/>
  <c r="B28" i="6"/>
  <c r="B30" i="6"/>
  <c r="B32" i="6"/>
  <c r="B33" i="6"/>
  <c r="B34" i="6"/>
  <c r="B35" i="6"/>
  <c r="B2" i="6"/>
  <c r="C15" i="2"/>
  <c r="C25" i="2" s="1"/>
  <c r="D15" i="2"/>
  <c r="D25" i="2" s="1"/>
  <c r="E15" i="2"/>
  <c r="E25" i="2" s="1"/>
  <c r="F15" i="2"/>
  <c r="F25" i="2" s="1"/>
  <c r="C16" i="2"/>
  <c r="C26" i="2" s="1"/>
  <c r="D16" i="2"/>
  <c r="D26" i="2" s="1"/>
  <c r="E16" i="2"/>
  <c r="E26" i="2" s="1"/>
  <c r="F16" i="2"/>
  <c r="F26" i="2" s="1"/>
  <c r="C17" i="2"/>
  <c r="C27" i="2" s="1"/>
  <c r="D17" i="2"/>
  <c r="D27" i="2" s="1"/>
  <c r="E17" i="2"/>
  <c r="E27" i="2" s="1"/>
  <c r="F17" i="2"/>
  <c r="F27" i="2" s="1"/>
  <c r="C18" i="2"/>
  <c r="C28" i="2" s="1"/>
  <c r="D18" i="2"/>
  <c r="D28" i="2" s="1"/>
  <c r="E18" i="2"/>
  <c r="E28" i="2" s="1"/>
  <c r="F18" i="2"/>
  <c r="F28" i="2" s="1"/>
  <c r="C19" i="2"/>
  <c r="C29" i="2" s="1"/>
  <c r="D19" i="2"/>
  <c r="D29" i="2" s="1"/>
  <c r="E19" i="2"/>
  <c r="E29" i="2" s="1"/>
  <c r="F19" i="2"/>
  <c r="F29" i="2" s="1"/>
  <c r="C20" i="2"/>
  <c r="C30" i="2" s="1"/>
  <c r="D20" i="2"/>
  <c r="D30" i="2" s="1"/>
  <c r="E20" i="2"/>
  <c r="E30" i="2" s="1"/>
  <c r="F20" i="2"/>
  <c r="F30" i="2" s="1"/>
  <c r="C21" i="2"/>
  <c r="C31" i="2" s="1"/>
  <c r="D21" i="2"/>
  <c r="D31" i="2" s="1"/>
  <c r="E21" i="2"/>
  <c r="E31" i="2" s="1"/>
  <c r="F21" i="2"/>
  <c r="F31" i="2" s="1"/>
  <c r="B16" i="2"/>
  <c r="B26" i="2" s="1"/>
  <c r="B17" i="2"/>
  <c r="B27" i="2" s="1"/>
  <c r="B18" i="2"/>
  <c r="B28" i="2" s="1"/>
  <c r="B19" i="2"/>
  <c r="B29" i="2" s="1"/>
  <c r="B20" i="2"/>
  <c r="B30" i="2" s="1"/>
  <c r="B21" i="2"/>
  <c r="B31" i="2" s="1"/>
  <c r="B15" i="2"/>
  <c r="B25" i="2" s="1"/>
  <c r="L16" i="6" l="1"/>
</calcChain>
</file>

<file path=xl/sharedStrings.xml><?xml version="1.0" encoding="utf-8"?>
<sst xmlns="http://schemas.openxmlformats.org/spreadsheetml/2006/main" count="124" uniqueCount="60">
  <si>
    <t>PDF</t>
  </si>
  <si>
    <t>OFL</t>
  </si>
  <si>
    <t>ABC</t>
  </si>
  <si>
    <t>Mean</t>
  </si>
  <si>
    <t>CV</t>
  </si>
  <si>
    <t>P*</t>
  </si>
  <si>
    <t>Yield</t>
  </si>
  <si>
    <t xml:space="preserve">Sub-alternative </t>
  </si>
  <si>
    <t xml:space="preserve">Risk of overfishing for biomass categories </t>
  </si>
  <si>
    <t xml:space="preserve">4a </t>
  </si>
  <si>
    <t xml:space="preserve">.5 </t>
  </si>
  <si>
    <t xml:space="preserve">.4 </t>
  </si>
  <si>
    <t xml:space="preserve">low risk </t>
  </si>
  <si>
    <t xml:space="preserve">4b </t>
  </si>
  <si>
    <t xml:space="preserve">.45 </t>
  </si>
  <si>
    <t xml:space="preserve">.35 </t>
  </si>
  <si>
    <t xml:space="preserve">medium risk </t>
  </si>
  <si>
    <t xml:space="preserve">4c </t>
  </si>
  <si>
    <t xml:space="preserve">.3 </t>
  </si>
  <si>
    <t xml:space="preserve">high risk </t>
  </si>
  <si>
    <t>Action 3, Alternative 4: Example Risk Tolerance Policy</t>
  </si>
  <si>
    <t>P*=0.45</t>
  </si>
  <si>
    <t>P*=0.4</t>
  </si>
  <si>
    <t>P*=0.35</t>
  </si>
  <si>
    <t>P*=0.3</t>
  </si>
  <si>
    <t>P*=0.2</t>
  </si>
  <si>
    <t>Ln(Y)</t>
  </si>
  <si>
    <t>LogN PDF</t>
  </si>
  <si>
    <t>ABC Norm</t>
  </si>
  <si>
    <t>ABC LogN</t>
  </si>
  <si>
    <t>PDF LogN</t>
  </si>
  <si>
    <t>PDF Norm</t>
  </si>
  <si>
    <t>Log Normal</t>
  </si>
  <si>
    <t>Normal</t>
  </si>
  <si>
    <t>Norm PDF</t>
  </si>
  <si>
    <t>Parameters</t>
  </si>
  <si>
    <t>BSB</t>
  </si>
  <si>
    <t>gT</t>
  </si>
  <si>
    <t>Example Stocks</t>
  </si>
  <si>
    <t>Normal Distribution</t>
  </si>
  <si>
    <t>Log Normal Distribution</t>
  </si>
  <si>
    <t>Buffer between OFL and ABC</t>
  </si>
  <si>
    <t>ABC Estimate (CV=0 is the OFL)</t>
  </si>
  <si>
    <t>% Buffer between OFL and ABC</t>
  </si>
  <si>
    <t>YIELD</t>
  </si>
  <si>
    <t>CV=0.25</t>
  </si>
  <si>
    <t>CV=0.5</t>
  </si>
  <si>
    <t>CV=0.75</t>
  </si>
  <si>
    <t>CV=1</t>
  </si>
  <si>
    <t>CV=1.25</t>
  </si>
  <si>
    <t>CV=1.5</t>
  </si>
  <si>
    <t>CV=0.05</t>
  </si>
  <si>
    <t>CV=0.1</t>
  </si>
  <si>
    <t>CV=1.0</t>
  </si>
  <si>
    <t>Norm % Buff</t>
  </si>
  <si>
    <t>LogN % Buff</t>
  </si>
  <si>
    <t xml:space="preserve">Sub-Alt 4d 
rating </t>
  </si>
  <si>
    <t>P*=0.1</t>
  </si>
  <si>
    <r>
      <t>B&gt;B</t>
    </r>
    <r>
      <rPr>
        <b/>
        <vertAlign val="subscript"/>
        <sz val="12"/>
        <color indexed="8"/>
        <rFont val="Calibri"/>
        <family val="2"/>
      </rPr>
      <t>MSY</t>
    </r>
    <r>
      <rPr>
        <b/>
        <sz val="12"/>
        <color indexed="8"/>
        <rFont val="Calibri"/>
        <family val="2"/>
      </rPr>
      <t xml:space="preserve"> </t>
    </r>
  </si>
  <si>
    <r>
      <t>B</t>
    </r>
    <r>
      <rPr>
        <b/>
        <vertAlign val="subscript"/>
        <sz val="12"/>
        <color indexed="8"/>
        <rFont val="Calibri"/>
        <family val="2"/>
      </rPr>
      <t>MSY</t>
    </r>
    <r>
      <rPr>
        <b/>
        <sz val="12"/>
        <color indexed="8"/>
        <rFont val="Calibri"/>
        <family val="2"/>
      </rPr>
      <t xml:space="preserve">&gt;B&gt;MSST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</si>
</sst>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5" x14ac:knownFonts="1">
    <font>
      <sz val="11"/>
      <color theme="1"/>
      <name val="Calibri"/>
      <family val="2"/>
      <scheme val="minor"/>
    </font>
    <font>
      <b/>
      <sz val="11"/>
      <color theme="1"/>
      <name val="Calibri"/>
      <family val="2"/>
      <scheme val="minor"/>
    </font>
    <font>
      <sz val="12"/>
      <color indexed="8"/>
      <name val="Calibri"/>
      <family val="1"/>
      <charset val="204"/>
    </font>
    <font>
      <b/>
      <sz val="12"/>
      <color indexed="8"/>
      <name val="Calibri"/>
      <family val="2"/>
    </font>
    <font>
      <b/>
      <vertAlign val="subscript"/>
      <sz val="12"/>
      <color indexed="8"/>
      <name val="Calibri"/>
      <family val="2"/>
    </font>
  </fonts>
  <fills count="4">
    <fill>
      <patternFill patternType="none"/>
    </fill>
    <fill>
      <patternFill patternType="gray125"/>
    </fill>
    <fill>
      <patternFill patternType="solid">
        <fgColor rgb="FFFFFF00"/>
        <bgColor indexed="64"/>
      </patternFill>
    </fill>
    <fill>
      <patternFill patternType="solid">
        <fgColor rgb="FFFFFFFF"/>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cellStyleXfs>
  <cellXfs count="78">
    <xf numFmtId="0" fontId="0" fillId="0" borderId="0" xfId="0"/>
    <xf numFmtId="0" fontId="0" fillId="0" borderId="0" xfId="0" applyAlignment="1">
      <alignment horizontal="center"/>
    </xf>
    <xf numFmtId="0" fontId="1" fillId="0" borderId="3" xfId="0" applyFont="1" applyBorder="1" applyAlignment="1">
      <alignment horizontal="center"/>
    </xf>
    <xf numFmtId="0" fontId="1" fillId="0" borderId="9" xfId="0" applyFont="1" applyBorder="1" applyAlignment="1">
      <alignment horizontal="center"/>
    </xf>
    <xf numFmtId="0" fontId="1" fillId="0" borderId="4" xfId="0" applyFont="1" applyBorder="1" applyAlignment="1">
      <alignment horizontal="center"/>
    </xf>
    <xf numFmtId="0" fontId="0" fillId="0" borderId="5" xfId="0" applyBorder="1" applyAlignment="1">
      <alignment horizontal="center"/>
    </xf>
    <xf numFmtId="0" fontId="2" fillId="3" borderId="1" xfId="0" applyFont="1" applyFill="1" applyBorder="1" applyAlignment="1">
      <alignment horizontal="center"/>
    </xf>
    <xf numFmtId="0" fontId="2" fillId="3" borderId="10" xfId="0" applyFont="1" applyFill="1" applyBorder="1" applyAlignment="1">
      <alignment horizontal="center"/>
    </xf>
    <xf numFmtId="0" fontId="2" fillId="3" borderId="11" xfId="0" applyFont="1" applyFill="1" applyBorder="1" applyAlignment="1">
      <alignment horizontal="center"/>
    </xf>
    <xf numFmtId="0" fontId="2" fillId="3" borderId="5" xfId="0" applyFont="1" applyFill="1" applyBorder="1" applyAlignment="1">
      <alignment horizontal="center"/>
    </xf>
    <xf numFmtId="0" fontId="2" fillId="3" borderId="12" xfId="0" applyFont="1" applyFill="1" applyBorder="1" applyAlignment="1">
      <alignment horizontal="center"/>
    </xf>
    <xf numFmtId="0" fontId="2" fillId="3" borderId="6" xfId="0" applyFont="1" applyFill="1" applyBorder="1" applyAlignment="1">
      <alignment horizontal="center"/>
    </xf>
    <xf numFmtId="0" fontId="3" fillId="3" borderId="1" xfId="0" applyFont="1" applyFill="1" applyBorder="1" applyAlignment="1">
      <alignment horizontal="center"/>
    </xf>
    <xf numFmtId="3" fontId="0" fillId="0" borderId="0" xfId="0" applyNumberFormat="1"/>
    <xf numFmtId="0" fontId="1" fillId="0" borderId="5" xfId="0" applyFont="1" applyBorder="1" applyAlignment="1">
      <alignment horizontal="center"/>
    </xf>
    <xf numFmtId="3" fontId="0" fillId="0" borderId="6" xfId="0" applyNumberFormat="1" applyBorder="1" applyAlignment="1">
      <alignment horizontal="center"/>
    </xf>
    <xf numFmtId="0" fontId="1" fillId="0" borderId="7" xfId="0" applyFont="1" applyBorder="1" applyAlignment="1">
      <alignment horizontal="center"/>
    </xf>
    <xf numFmtId="3" fontId="0" fillId="0" borderId="8" xfId="0" applyNumberFormat="1" applyBorder="1" applyAlignment="1">
      <alignment horizontal="center"/>
    </xf>
    <xf numFmtId="0" fontId="0" fillId="0" borderId="0" xfId="0" applyAlignment="1">
      <alignment horizontal="center"/>
    </xf>
    <xf numFmtId="0" fontId="1" fillId="2" borderId="10" xfId="0" applyFont="1" applyFill="1" applyBorder="1" applyAlignment="1">
      <alignment horizontal="center"/>
    </xf>
    <xf numFmtId="0" fontId="0" fillId="2" borderId="11" xfId="0" applyFill="1" applyBorder="1" applyAlignment="1">
      <alignment horizontal="center"/>
    </xf>
    <xf numFmtId="0" fontId="1" fillId="0" borderId="10" xfId="0" applyFont="1" applyFill="1" applyBorder="1" applyAlignment="1">
      <alignment horizontal="center"/>
    </xf>
    <xf numFmtId="0" fontId="0" fillId="0" borderId="11" xfId="0" applyFill="1" applyBorder="1" applyAlignment="1">
      <alignment horizontal="center"/>
    </xf>
    <xf numFmtId="3" fontId="0" fillId="0" borderId="1" xfId="0" applyNumberFormat="1" applyBorder="1" applyAlignment="1">
      <alignment horizontal="center"/>
    </xf>
    <xf numFmtId="0" fontId="0" fillId="0" borderId="1" xfId="0" applyFill="1" applyBorder="1" applyAlignment="1">
      <alignment horizontal="center"/>
    </xf>
    <xf numFmtId="0" fontId="1" fillId="0" borderId="10" xfId="0" applyFont="1" applyBorder="1" applyAlignment="1">
      <alignment horizontal="center"/>
    </xf>
    <xf numFmtId="3" fontId="0" fillId="0" borderId="11" xfId="0" applyNumberFormat="1" applyBorder="1" applyAlignment="1">
      <alignment horizontal="center"/>
    </xf>
    <xf numFmtId="3" fontId="0" fillId="0" borderId="12" xfId="0" applyNumberFormat="1" applyBorder="1" applyAlignment="1">
      <alignment horizontal="center"/>
    </xf>
    <xf numFmtId="0" fontId="0" fillId="0" borderId="10" xfId="0" applyBorder="1" applyAlignment="1">
      <alignment horizontal="center"/>
    </xf>
    <xf numFmtId="0" fontId="1" fillId="0" borderId="11" xfId="0" applyFont="1" applyBorder="1" applyAlignment="1">
      <alignment horizontal="center"/>
    </xf>
    <xf numFmtId="0" fontId="1" fillId="0" borderId="3" xfId="0" applyFont="1" applyBorder="1" applyAlignment="1">
      <alignment horizontal="center"/>
    </xf>
    <xf numFmtId="0" fontId="1" fillId="0" borderId="9" xfId="0" applyFont="1" applyBorder="1" applyAlignment="1">
      <alignment horizontal="center"/>
    </xf>
    <xf numFmtId="0" fontId="1" fillId="0" borderId="4" xfId="0" applyFont="1" applyBorder="1" applyAlignment="1">
      <alignment horizontal="center"/>
    </xf>
    <xf numFmtId="164" fontId="0" fillId="0" borderId="1" xfId="0" applyNumberFormat="1" applyBorder="1" applyAlignment="1">
      <alignment horizontal="center"/>
    </xf>
    <xf numFmtId="164" fontId="0" fillId="0" borderId="11" xfId="0" applyNumberFormat="1" applyBorder="1" applyAlignment="1">
      <alignment horizontal="center"/>
    </xf>
    <xf numFmtId="164" fontId="0" fillId="0" borderId="12" xfId="0" applyNumberFormat="1" applyBorder="1" applyAlignment="1">
      <alignment horizontal="center"/>
    </xf>
    <xf numFmtId="164" fontId="0" fillId="0" borderId="6" xfId="0" applyNumberFormat="1" applyBorder="1" applyAlignment="1">
      <alignment horizontal="center"/>
    </xf>
    <xf numFmtId="0" fontId="0" fillId="0" borderId="0" xfId="0" applyNumberFormat="1"/>
    <xf numFmtId="0" fontId="0" fillId="0" borderId="1" xfId="0" applyBorder="1"/>
    <xf numFmtId="0" fontId="0" fillId="0" borderId="2" xfId="0" applyBorder="1"/>
    <xf numFmtId="3" fontId="0" fillId="0" borderId="2" xfId="0" applyNumberFormat="1" applyBorder="1"/>
    <xf numFmtId="0" fontId="1" fillId="2" borderId="3" xfId="0" applyFont="1" applyFill="1" applyBorder="1" applyAlignment="1">
      <alignment horizontal="center"/>
    </xf>
    <xf numFmtId="3" fontId="0" fillId="2" borderId="4" xfId="0" applyNumberFormat="1" applyFill="1" applyBorder="1" applyAlignment="1">
      <alignment horizontal="center"/>
    </xf>
    <xf numFmtId="0" fontId="0" fillId="0" borderId="1" xfId="0" applyBorder="1" applyAlignment="1">
      <alignment horizontal="center"/>
    </xf>
    <xf numFmtId="3" fontId="0" fillId="0" borderId="10" xfId="0" applyNumberFormat="1" applyBorder="1" applyAlignment="1">
      <alignment horizontal="center"/>
    </xf>
    <xf numFmtId="0" fontId="0" fillId="0" borderId="11" xfId="0" applyBorder="1"/>
    <xf numFmtId="3" fontId="0" fillId="0" borderId="5" xfId="0" applyNumberFormat="1" applyBorder="1" applyAlignment="1">
      <alignment horizontal="center"/>
    </xf>
    <xf numFmtId="0" fontId="0" fillId="0" borderId="12" xfId="0" applyBorder="1" applyAlignment="1">
      <alignment horizontal="center"/>
    </xf>
    <xf numFmtId="0" fontId="0" fillId="0" borderId="6" xfId="0" applyBorder="1"/>
    <xf numFmtId="0" fontId="0" fillId="0" borderId="11" xfId="0" applyBorder="1" applyAlignment="1">
      <alignment horizontal="center"/>
    </xf>
    <xf numFmtId="0" fontId="0" fillId="0" borderId="6" xfId="0" applyBorder="1" applyAlignment="1">
      <alignment horizontal="center"/>
    </xf>
    <xf numFmtId="3" fontId="0" fillId="0" borderId="19" xfId="0" applyNumberFormat="1" applyBorder="1" applyAlignment="1">
      <alignment horizontal="center"/>
    </xf>
    <xf numFmtId="3" fontId="0" fillId="0" borderId="20" xfId="0" applyNumberFormat="1" applyBorder="1" applyAlignment="1">
      <alignment horizontal="center"/>
    </xf>
    <xf numFmtId="0" fontId="1" fillId="0" borderId="19" xfId="0" applyFont="1" applyBorder="1" applyAlignment="1">
      <alignment horizontal="center"/>
    </xf>
    <xf numFmtId="0" fontId="1" fillId="0" borderId="13" xfId="0" applyFont="1" applyBorder="1" applyAlignment="1">
      <alignment horizontal="center"/>
    </xf>
    <xf numFmtId="0" fontId="1" fillId="0" borderId="14" xfId="0" applyFont="1" applyBorder="1" applyAlignment="1">
      <alignment horizontal="center"/>
    </xf>
    <xf numFmtId="0" fontId="1" fillId="0" borderId="4" xfId="0" applyFont="1" applyBorder="1" applyAlignment="1">
      <alignment horizontal="center"/>
    </xf>
    <xf numFmtId="3" fontId="0" fillId="0" borderId="2" xfId="0" applyNumberFormat="1" applyBorder="1" applyAlignment="1">
      <alignment horizontal="center"/>
    </xf>
    <xf numFmtId="164" fontId="0" fillId="0" borderId="2" xfId="0" applyNumberFormat="1" applyBorder="1" applyAlignment="1">
      <alignment horizontal="center"/>
    </xf>
    <xf numFmtId="164" fontId="0" fillId="0" borderId="8" xfId="0" applyNumberFormat="1" applyBorder="1" applyAlignment="1">
      <alignment horizontal="center"/>
    </xf>
    <xf numFmtId="0" fontId="3" fillId="3" borderId="3"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9" xfId="0" applyFont="1" applyFill="1" applyBorder="1" applyAlignment="1">
      <alignment horizontal="center"/>
    </xf>
    <xf numFmtId="0" fontId="3" fillId="3" borderId="4"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1" fillId="0" borderId="15" xfId="0" applyFont="1" applyBorder="1" applyAlignment="1">
      <alignment horizontal="center"/>
    </xf>
    <xf numFmtId="0" fontId="1" fillId="0" borderId="16" xfId="0" applyFont="1" applyBorder="1" applyAlignment="1">
      <alignment horizontal="center"/>
    </xf>
    <xf numFmtId="0" fontId="1" fillId="0" borderId="17"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 fillId="0" borderId="18" xfId="0" applyFont="1" applyBorder="1" applyAlignment="1">
      <alignment horizontal="center"/>
    </xf>
    <xf numFmtId="164" fontId="0" fillId="0" borderId="0" xfId="0" applyNumberFormat="1"/>
    <xf numFmtId="0" fontId="1" fillId="0" borderId="0" xfId="0" applyFont="1" applyFill="1" applyBorder="1" applyAlignment="1">
      <alignment horizontal="center"/>
    </xf>
    <xf numFmtId="0" fontId="1" fillId="0" borderId="21" xfId="0" applyFont="1" applyBorder="1" applyAlignment="1">
      <alignment horizontal="center"/>
    </xf>
    <xf numFmtId="3" fontId="0" fillId="0" borderId="22" xfId="0" applyNumberFormat="1" applyBorder="1" applyAlignment="1">
      <alignment horizontal="center"/>
    </xf>
    <xf numFmtId="3" fontId="0" fillId="0" borderId="23" xfId="0" applyNumberFormat="1" applyBorder="1" applyAlignment="1">
      <alignment horizontal="center"/>
    </xf>
    <xf numFmtId="164" fontId="0" fillId="0" borderId="22" xfId="0" applyNumberFormat="1" applyBorder="1" applyAlignment="1">
      <alignment horizontal="center"/>
    </xf>
    <xf numFmtId="164" fontId="0" fillId="0" borderId="23" xfId="0" applyNumberForma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Effect on the ABC Buffer of Varying the CV at Different P* Values using the Norm Dist.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'PDF and Buffer'!$B$24</c:f>
              <c:strCache>
                <c:ptCount val="1"/>
                <c:pt idx="0">
                  <c:v>P*=0.45</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'PDF and Buffer'!$A$25:$A$31</c:f>
              <c:numCache>
                <c:formatCode>General</c:formatCode>
                <c:ptCount val="7"/>
                <c:pt idx="0">
                  <c:v>0.05</c:v>
                </c:pt>
                <c:pt idx="1">
                  <c:v>0.1</c:v>
                </c:pt>
                <c:pt idx="2">
                  <c:v>0.25</c:v>
                </c:pt>
                <c:pt idx="3">
                  <c:v>0.5</c:v>
                </c:pt>
                <c:pt idx="4">
                  <c:v>0.75</c:v>
                </c:pt>
                <c:pt idx="5">
                  <c:v>1</c:v>
                </c:pt>
                <c:pt idx="6">
                  <c:v>1.1000000000000001</c:v>
                </c:pt>
              </c:numCache>
            </c:numRef>
          </c:xVal>
          <c:yVal>
            <c:numRef>
              <c:f>'PDF and Buffer'!$B$25:$B$31</c:f>
              <c:numCache>
                <c:formatCode>0.0%</c:formatCode>
                <c:ptCount val="7"/>
                <c:pt idx="0">
                  <c:v>6.0000000000000001E-3</c:v>
                </c:pt>
                <c:pt idx="1">
                  <c:v>1.2999999999999999E-2</c:v>
                </c:pt>
                <c:pt idx="2">
                  <c:v>3.1E-2</c:v>
                </c:pt>
                <c:pt idx="3">
                  <c:v>6.3E-2</c:v>
                </c:pt>
                <c:pt idx="4">
                  <c:v>9.4E-2</c:v>
                </c:pt>
                <c:pt idx="5">
                  <c:v>0.126</c:v>
                </c:pt>
                <c:pt idx="6">
                  <c:v>0.13800000000000001</c:v>
                </c:pt>
              </c:numCache>
            </c:numRef>
          </c:yVal>
          <c:smooth val="1"/>
          <c:extLst>
            <c:ext xmlns:c16="http://schemas.microsoft.com/office/drawing/2014/chart" uri="{C3380CC4-5D6E-409C-BE32-E72D297353CC}">
              <c16:uniqueId val="{00000000-486F-4361-8B0E-F7F5ED3FFBCA}"/>
            </c:ext>
          </c:extLst>
        </c:ser>
        <c:ser>
          <c:idx val="1"/>
          <c:order val="1"/>
          <c:tx>
            <c:strRef>
              <c:f>'PDF and Buffer'!$C$24</c:f>
              <c:strCache>
                <c:ptCount val="1"/>
                <c:pt idx="0">
                  <c:v>P*=0.4</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'PDF and Buffer'!$A$25:$A$31</c:f>
              <c:numCache>
                <c:formatCode>General</c:formatCode>
                <c:ptCount val="7"/>
                <c:pt idx="0">
                  <c:v>0.05</c:v>
                </c:pt>
                <c:pt idx="1">
                  <c:v>0.1</c:v>
                </c:pt>
                <c:pt idx="2">
                  <c:v>0.25</c:v>
                </c:pt>
                <c:pt idx="3">
                  <c:v>0.5</c:v>
                </c:pt>
                <c:pt idx="4">
                  <c:v>0.75</c:v>
                </c:pt>
                <c:pt idx="5">
                  <c:v>1</c:v>
                </c:pt>
                <c:pt idx="6">
                  <c:v>1.1000000000000001</c:v>
                </c:pt>
              </c:numCache>
            </c:numRef>
          </c:xVal>
          <c:yVal>
            <c:numRef>
              <c:f>'PDF and Buffer'!$C$25:$C$31</c:f>
              <c:numCache>
                <c:formatCode>0.0%</c:formatCode>
                <c:ptCount val="7"/>
                <c:pt idx="0">
                  <c:v>1.2667355156789994E-2</c:v>
                </c:pt>
                <c:pt idx="1">
                  <c:v>2.5334710313579988E-2</c:v>
                </c:pt>
                <c:pt idx="2">
                  <c:v>6.3336775783949972E-2</c:v>
                </c:pt>
                <c:pt idx="3">
                  <c:v>0.12667355156789994</c:v>
                </c:pt>
                <c:pt idx="4">
                  <c:v>0.19001032735184981</c:v>
                </c:pt>
                <c:pt idx="5">
                  <c:v>0.25334710313579978</c:v>
                </c:pt>
                <c:pt idx="6">
                  <c:v>0.27868181344937976</c:v>
                </c:pt>
              </c:numCache>
            </c:numRef>
          </c:yVal>
          <c:smooth val="1"/>
          <c:extLst>
            <c:ext xmlns:c16="http://schemas.microsoft.com/office/drawing/2014/chart" uri="{C3380CC4-5D6E-409C-BE32-E72D297353CC}">
              <c16:uniqueId val="{00000001-486F-4361-8B0E-F7F5ED3FFBCA}"/>
            </c:ext>
          </c:extLst>
        </c:ser>
        <c:ser>
          <c:idx val="2"/>
          <c:order val="2"/>
          <c:tx>
            <c:strRef>
              <c:f>'PDF and Buffer'!$D$24</c:f>
              <c:strCache>
                <c:ptCount val="1"/>
                <c:pt idx="0">
                  <c:v>P*=0.35</c:v>
                </c:pt>
              </c:strCache>
            </c:strRef>
          </c:tx>
          <c:spPr>
            <a:ln w="19050" cap="rnd">
              <a:solidFill>
                <a:schemeClr val="accent3"/>
              </a:solidFill>
              <a:round/>
            </a:ln>
            <a:effectLst/>
          </c:spPr>
          <c:marker>
            <c:symbol val="circle"/>
            <c:size val="5"/>
            <c:spPr>
              <a:solidFill>
                <a:schemeClr val="accent3"/>
              </a:solidFill>
              <a:ln w="9525">
                <a:solidFill>
                  <a:schemeClr val="accent3"/>
                </a:solidFill>
              </a:ln>
              <a:effectLst/>
            </c:spPr>
          </c:marker>
          <c:xVal>
            <c:numRef>
              <c:f>'PDF and Buffer'!$A$25:$A$31</c:f>
              <c:numCache>
                <c:formatCode>General</c:formatCode>
                <c:ptCount val="7"/>
                <c:pt idx="0">
                  <c:v>0.05</c:v>
                </c:pt>
                <c:pt idx="1">
                  <c:v>0.1</c:v>
                </c:pt>
                <c:pt idx="2">
                  <c:v>0.25</c:v>
                </c:pt>
                <c:pt idx="3">
                  <c:v>0.5</c:v>
                </c:pt>
                <c:pt idx="4">
                  <c:v>0.75</c:v>
                </c:pt>
                <c:pt idx="5">
                  <c:v>1</c:v>
                </c:pt>
                <c:pt idx="6">
                  <c:v>1.1000000000000001</c:v>
                </c:pt>
              </c:numCache>
            </c:numRef>
          </c:xVal>
          <c:yVal>
            <c:numRef>
              <c:f>'PDF and Buffer'!$D$25:$D$31</c:f>
              <c:numCache>
                <c:formatCode>0.0%</c:formatCode>
                <c:ptCount val="7"/>
                <c:pt idx="0">
                  <c:v>1.9266023320378394E-2</c:v>
                </c:pt>
                <c:pt idx="1">
                  <c:v>3.8532046640756788E-2</c:v>
                </c:pt>
                <c:pt idx="2">
                  <c:v>9.6330116601891974E-2</c:v>
                </c:pt>
                <c:pt idx="3">
                  <c:v>0.19266023320378395</c:v>
                </c:pt>
                <c:pt idx="4">
                  <c:v>0.28899034980567578</c:v>
                </c:pt>
                <c:pt idx="5">
                  <c:v>0.3853204664075679</c:v>
                </c:pt>
                <c:pt idx="6">
                  <c:v>0.42385251304832466</c:v>
                </c:pt>
              </c:numCache>
            </c:numRef>
          </c:yVal>
          <c:smooth val="1"/>
          <c:extLst>
            <c:ext xmlns:c16="http://schemas.microsoft.com/office/drawing/2014/chart" uri="{C3380CC4-5D6E-409C-BE32-E72D297353CC}">
              <c16:uniqueId val="{00000002-486F-4361-8B0E-F7F5ED3FFBCA}"/>
            </c:ext>
          </c:extLst>
        </c:ser>
        <c:ser>
          <c:idx val="3"/>
          <c:order val="3"/>
          <c:tx>
            <c:strRef>
              <c:f>'PDF and Buffer'!$E$24</c:f>
              <c:strCache>
                <c:ptCount val="1"/>
                <c:pt idx="0">
                  <c:v>P*=0.3</c:v>
                </c:pt>
              </c:strCache>
            </c:strRef>
          </c:tx>
          <c:spPr>
            <a:ln w="19050" cap="rnd">
              <a:solidFill>
                <a:schemeClr val="accent4"/>
              </a:solidFill>
              <a:round/>
            </a:ln>
            <a:effectLst/>
          </c:spPr>
          <c:marker>
            <c:symbol val="circle"/>
            <c:size val="5"/>
            <c:spPr>
              <a:solidFill>
                <a:schemeClr val="accent4"/>
              </a:solidFill>
              <a:ln w="9525">
                <a:solidFill>
                  <a:schemeClr val="accent4"/>
                </a:solidFill>
              </a:ln>
              <a:effectLst/>
            </c:spPr>
          </c:marker>
          <c:xVal>
            <c:numRef>
              <c:f>'PDF and Buffer'!$A$25:$A$31</c:f>
              <c:numCache>
                <c:formatCode>General</c:formatCode>
                <c:ptCount val="7"/>
                <c:pt idx="0">
                  <c:v>0.05</c:v>
                </c:pt>
                <c:pt idx="1">
                  <c:v>0.1</c:v>
                </c:pt>
                <c:pt idx="2">
                  <c:v>0.25</c:v>
                </c:pt>
                <c:pt idx="3">
                  <c:v>0.5</c:v>
                </c:pt>
                <c:pt idx="4">
                  <c:v>0.75</c:v>
                </c:pt>
                <c:pt idx="5">
                  <c:v>1</c:v>
                </c:pt>
                <c:pt idx="6">
                  <c:v>1.1000000000000001</c:v>
                </c:pt>
              </c:numCache>
            </c:numRef>
          </c:xVal>
          <c:yVal>
            <c:numRef>
              <c:f>'PDF and Buffer'!$E$25:$E$31</c:f>
              <c:numCache>
                <c:formatCode>0.0%</c:formatCode>
                <c:ptCount val="7"/>
                <c:pt idx="0">
                  <c:v>2.6220025635402065E-2</c:v>
                </c:pt>
                <c:pt idx="1">
                  <c:v>5.2440051270804131E-2</c:v>
                </c:pt>
                <c:pt idx="2">
                  <c:v>0.13110012817701022</c:v>
                </c:pt>
                <c:pt idx="3">
                  <c:v>0.26220025635402044</c:v>
                </c:pt>
                <c:pt idx="4">
                  <c:v>0.39330038453103067</c:v>
                </c:pt>
                <c:pt idx="5">
                  <c:v>0.52440051270804089</c:v>
                </c:pt>
                <c:pt idx="6">
                  <c:v>0.57684056397884498</c:v>
                </c:pt>
              </c:numCache>
            </c:numRef>
          </c:yVal>
          <c:smooth val="1"/>
          <c:extLst>
            <c:ext xmlns:c16="http://schemas.microsoft.com/office/drawing/2014/chart" uri="{C3380CC4-5D6E-409C-BE32-E72D297353CC}">
              <c16:uniqueId val="{00000003-486F-4361-8B0E-F7F5ED3FFBCA}"/>
            </c:ext>
          </c:extLst>
        </c:ser>
        <c:ser>
          <c:idx val="4"/>
          <c:order val="4"/>
          <c:tx>
            <c:strRef>
              <c:f>'PDF and Buffer'!$F$24</c:f>
              <c:strCache>
                <c:ptCount val="1"/>
                <c:pt idx="0">
                  <c:v>P*=0.2</c:v>
                </c:pt>
              </c:strCache>
            </c:strRef>
          </c:tx>
          <c:spPr>
            <a:ln w="19050" cap="rnd">
              <a:solidFill>
                <a:schemeClr val="accent6"/>
              </a:solidFill>
              <a:round/>
            </a:ln>
            <a:effectLst/>
          </c:spPr>
          <c:marker>
            <c:symbol val="circle"/>
            <c:size val="5"/>
            <c:spPr>
              <a:solidFill>
                <a:schemeClr val="accent6"/>
              </a:solidFill>
              <a:ln w="9525">
                <a:solidFill>
                  <a:schemeClr val="accent6"/>
                </a:solidFill>
              </a:ln>
              <a:effectLst/>
            </c:spPr>
          </c:marker>
          <c:xVal>
            <c:numRef>
              <c:f>'PDF and Buffer'!$A$25:$A$31</c:f>
              <c:numCache>
                <c:formatCode>General</c:formatCode>
                <c:ptCount val="7"/>
                <c:pt idx="0">
                  <c:v>0.05</c:v>
                </c:pt>
                <c:pt idx="1">
                  <c:v>0.1</c:v>
                </c:pt>
                <c:pt idx="2">
                  <c:v>0.25</c:v>
                </c:pt>
                <c:pt idx="3">
                  <c:v>0.5</c:v>
                </c:pt>
                <c:pt idx="4">
                  <c:v>0.75</c:v>
                </c:pt>
                <c:pt idx="5">
                  <c:v>1</c:v>
                </c:pt>
                <c:pt idx="6">
                  <c:v>1.1000000000000001</c:v>
                </c:pt>
              </c:numCache>
            </c:numRef>
          </c:xVal>
          <c:yVal>
            <c:numRef>
              <c:f>'PDF and Buffer'!$F$25:$F$31</c:f>
              <c:numCache>
                <c:formatCode>0.0%</c:formatCode>
                <c:ptCount val="7"/>
                <c:pt idx="0">
                  <c:v>4.2081061678645712E-2</c:v>
                </c:pt>
                <c:pt idx="1">
                  <c:v>8.4162123357291424E-2</c:v>
                </c:pt>
                <c:pt idx="2">
                  <c:v>0.21040530839322866</c:v>
                </c:pt>
                <c:pt idx="3">
                  <c:v>0.42081061678645731</c:v>
                </c:pt>
                <c:pt idx="4">
                  <c:v>0.63121592517968583</c:v>
                </c:pt>
                <c:pt idx="5">
                  <c:v>0.84162123357291452</c:v>
                </c:pt>
                <c:pt idx="6">
                  <c:v>0.92578335693020597</c:v>
                </c:pt>
              </c:numCache>
            </c:numRef>
          </c:yVal>
          <c:smooth val="1"/>
          <c:extLst>
            <c:ext xmlns:c16="http://schemas.microsoft.com/office/drawing/2014/chart" uri="{C3380CC4-5D6E-409C-BE32-E72D297353CC}">
              <c16:uniqueId val="{00000004-486F-4361-8B0E-F7F5ED3FFBCA}"/>
            </c:ext>
          </c:extLst>
        </c:ser>
        <c:ser>
          <c:idx val="5"/>
          <c:order val="5"/>
          <c:tx>
            <c:strRef>
              <c:f>'PDF and Buffer'!$G$24</c:f>
              <c:strCache>
                <c:ptCount val="1"/>
                <c:pt idx="0">
                  <c:v>P*=0.1</c:v>
                </c:pt>
              </c:strCache>
            </c:strRef>
          </c:tx>
          <c:spPr>
            <a:ln w="19050" cap="rnd">
              <a:solidFill>
                <a:srgbClr val="7030A0"/>
              </a:solidFill>
              <a:round/>
            </a:ln>
            <a:effectLst/>
          </c:spPr>
          <c:marker>
            <c:symbol val="circle"/>
            <c:size val="5"/>
            <c:spPr>
              <a:solidFill>
                <a:srgbClr val="7030A0"/>
              </a:solidFill>
              <a:ln w="9525">
                <a:solidFill>
                  <a:srgbClr val="7030A0"/>
                </a:solidFill>
              </a:ln>
              <a:effectLst/>
            </c:spPr>
          </c:marker>
          <c:xVal>
            <c:numRef>
              <c:f>'PDF and Buffer'!$A$25:$A$31</c:f>
              <c:numCache>
                <c:formatCode>General</c:formatCode>
                <c:ptCount val="7"/>
                <c:pt idx="0">
                  <c:v>0.05</c:v>
                </c:pt>
                <c:pt idx="1">
                  <c:v>0.1</c:v>
                </c:pt>
                <c:pt idx="2">
                  <c:v>0.25</c:v>
                </c:pt>
                <c:pt idx="3">
                  <c:v>0.5</c:v>
                </c:pt>
                <c:pt idx="4">
                  <c:v>0.75</c:v>
                </c:pt>
                <c:pt idx="5">
                  <c:v>1</c:v>
                </c:pt>
                <c:pt idx="6">
                  <c:v>1.1000000000000001</c:v>
                </c:pt>
              </c:numCache>
            </c:numRef>
          </c:xVal>
          <c:yVal>
            <c:numRef>
              <c:f>'PDF and Buffer'!$G$25:$G$31</c:f>
              <c:numCache>
                <c:formatCode>0.0%</c:formatCode>
                <c:ptCount val="7"/>
                <c:pt idx="0">
                  <c:v>6.4077578277230027E-2</c:v>
                </c:pt>
                <c:pt idx="1">
                  <c:v>0.12815515655446005</c:v>
                </c:pt>
                <c:pt idx="2">
                  <c:v>0.32038789138615015</c:v>
                </c:pt>
                <c:pt idx="3">
                  <c:v>0.6407757827723003</c:v>
                </c:pt>
                <c:pt idx="4">
                  <c:v>0.9611636741584505</c:v>
                </c:pt>
                <c:pt idx="5">
                  <c:v>1</c:v>
                </c:pt>
                <c:pt idx="6">
                  <c:v>1</c:v>
                </c:pt>
              </c:numCache>
            </c:numRef>
          </c:yVal>
          <c:smooth val="1"/>
          <c:extLst>
            <c:ext xmlns:c16="http://schemas.microsoft.com/office/drawing/2014/chart" uri="{C3380CC4-5D6E-409C-BE32-E72D297353CC}">
              <c16:uniqueId val="{00000000-8A47-48B1-80E6-571E83459BEB}"/>
            </c:ext>
          </c:extLst>
        </c:ser>
        <c:dLbls>
          <c:showLegendKey val="0"/>
          <c:showVal val="0"/>
          <c:showCatName val="0"/>
          <c:showSerName val="0"/>
          <c:showPercent val="0"/>
          <c:showBubbleSize val="0"/>
        </c:dLbls>
        <c:axId val="1532331136"/>
        <c:axId val="1980834816"/>
      </c:scatterChart>
      <c:valAx>
        <c:axId val="1532331136"/>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CV</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80834816"/>
        <c:crosses val="autoZero"/>
        <c:crossBetween val="midCat"/>
        <c:majorUnit val="0.1"/>
      </c:valAx>
      <c:valAx>
        <c:axId val="1980834816"/>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ABC Buffer</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32331136"/>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Effect on the ABC Buffer of Varying the CV at Different P* Values using the Log Norm Dist.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'PDF and Buffer'!$N$24</c:f>
              <c:strCache>
                <c:ptCount val="1"/>
                <c:pt idx="0">
                  <c:v>P*=0.45</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'PDF and Buffer'!$A$25:$A$31</c:f>
              <c:numCache>
                <c:formatCode>General</c:formatCode>
                <c:ptCount val="7"/>
                <c:pt idx="0">
                  <c:v>0.05</c:v>
                </c:pt>
                <c:pt idx="1">
                  <c:v>0.1</c:v>
                </c:pt>
                <c:pt idx="2">
                  <c:v>0.25</c:v>
                </c:pt>
                <c:pt idx="3">
                  <c:v>0.5</c:v>
                </c:pt>
                <c:pt idx="4">
                  <c:v>0.75</c:v>
                </c:pt>
                <c:pt idx="5">
                  <c:v>1</c:v>
                </c:pt>
                <c:pt idx="6">
                  <c:v>1.1000000000000001</c:v>
                </c:pt>
              </c:numCache>
            </c:numRef>
          </c:xVal>
          <c:yVal>
            <c:numRef>
              <c:f>'PDF and Buffer'!$N$25:$N$31</c:f>
              <c:numCache>
                <c:formatCode>0.0%</c:formatCode>
                <c:ptCount val="7"/>
                <c:pt idx="0">
                  <c:v>1.6E-2</c:v>
                </c:pt>
                <c:pt idx="1">
                  <c:v>3.1E-2</c:v>
                </c:pt>
                <c:pt idx="2">
                  <c:v>7.6999999999999999E-2</c:v>
                </c:pt>
                <c:pt idx="3">
                  <c:v>0.14799999999999999</c:v>
                </c:pt>
                <c:pt idx="4">
                  <c:v>0.21299999999999999</c:v>
                </c:pt>
                <c:pt idx="5">
                  <c:v>0.27300000000000002</c:v>
                </c:pt>
                <c:pt idx="6">
                  <c:v>0.29599999999999999</c:v>
                </c:pt>
              </c:numCache>
            </c:numRef>
          </c:yVal>
          <c:smooth val="1"/>
          <c:extLst>
            <c:ext xmlns:c16="http://schemas.microsoft.com/office/drawing/2014/chart" uri="{C3380CC4-5D6E-409C-BE32-E72D297353CC}">
              <c16:uniqueId val="{00000000-11DC-4909-B3E1-CD35091AF1D6}"/>
            </c:ext>
          </c:extLst>
        </c:ser>
        <c:ser>
          <c:idx val="1"/>
          <c:order val="1"/>
          <c:tx>
            <c:strRef>
              <c:f>'PDF and Buffer'!$O$24</c:f>
              <c:strCache>
                <c:ptCount val="1"/>
                <c:pt idx="0">
                  <c:v>P*=0.4</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'PDF and Buffer'!$A$25:$A$31</c:f>
              <c:numCache>
                <c:formatCode>General</c:formatCode>
                <c:ptCount val="7"/>
                <c:pt idx="0">
                  <c:v>0.05</c:v>
                </c:pt>
                <c:pt idx="1">
                  <c:v>0.1</c:v>
                </c:pt>
                <c:pt idx="2">
                  <c:v>0.25</c:v>
                </c:pt>
                <c:pt idx="3">
                  <c:v>0.5</c:v>
                </c:pt>
                <c:pt idx="4">
                  <c:v>0.75</c:v>
                </c:pt>
                <c:pt idx="5">
                  <c:v>1</c:v>
                </c:pt>
                <c:pt idx="6">
                  <c:v>1.1000000000000001</c:v>
                </c:pt>
              </c:numCache>
            </c:numRef>
          </c:xVal>
          <c:yVal>
            <c:numRef>
              <c:f>'PDF and Buffer'!$O$25:$O$31</c:f>
              <c:numCache>
                <c:formatCode>0.0%</c:formatCode>
                <c:ptCount val="7"/>
                <c:pt idx="0">
                  <c:v>3.1677950102500178E-2</c:v>
                </c:pt>
                <c:pt idx="1">
                  <c:v>6.2352407682303691E-2</c:v>
                </c:pt>
                <c:pt idx="2">
                  <c:v>0.14866770805955026</c:v>
                </c:pt>
                <c:pt idx="3">
                  <c:v>0.27523332869942069</c:v>
                </c:pt>
                <c:pt idx="4">
                  <c:v>0.38298272859962706</c:v>
                </c:pt>
                <c:pt idx="5">
                  <c:v>0.47471327217187786</c:v>
                </c:pt>
                <c:pt idx="6">
                  <c:v>0.50746616437552006</c:v>
                </c:pt>
              </c:numCache>
            </c:numRef>
          </c:yVal>
          <c:smooth val="1"/>
          <c:extLst>
            <c:ext xmlns:c16="http://schemas.microsoft.com/office/drawing/2014/chart" uri="{C3380CC4-5D6E-409C-BE32-E72D297353CC}">
              <c16:uniqueId val="{00000001-11DC-4909-B3E1-CD35091AF1D6}"/>
            </c:ext>
          </c:extLst>
        </c:ser>
        <c:ser>
          <c:idx val="2"/>
          <c:order val="2"/>
          <c:tx>
            <c:strRef>
              <c:f>'PDF and Buffer'!$P$24</c:f>
              <c:strCache>
                <c:ptCount val="1"/>
                <c:pt idx="0">
                  <c:v>P*=0.35</c:v>
                </c:pt>
              </c:strCache>
            </c:strRef>
          </c:tx>
          <c:spPr>
            <a:ln w="19050" cap="rnd">
              <a:solidFill>
                <a:schemeClr val="accent3"/>
              </a:solidFill>
              <a:round/>
            </a:ln>
            <a:effectLst/>
          </c:spPr>
          <c:marker>
            <c:symbol val="circle"/>
            <c:size val="5"/>
            <c:spPr>
              <a:solidFill>
                <a:schemeClr val="accent3"/>
              </a:solidFill>
              <a:ln w="9525">
                <a:solidFill>
                  <a:schemeClr val="accent3"/>
                </a:solidFill>
              </a:ln>
              <a:effectLst/>
            </c:spPr>
          </c:marker>
          <c:xVal>
            <c:numRef>
              <c:f>'PDF and Buffer'!$A$25:$A$31</c:f>
              <c:numCache>
                <c:formatCode>General</c:formatCode>
                <c:ptCount val="7"/>
                <c:pt idx="0">
                  <c:v>0.05</c:v>
                </c:pt>
                <c:pt idx="1">
                  <c:v>0.1</c:v>
                </c:pt>
                <c:pt idx="2">
                  <c:v>0.25</c:v>
                </c:pt>
                <c:pt idx="3">
                  <c:v>0.5</c:v>
                </c:pt>
                <c:pt idx="4">
                  <c:v>0.75</c:v>
                </c:pt>
                <c:pt idx="5">
                  <c:v>1</c:v>
                </c:pt>
                <c:pt idx="6">
                  <c:v>1.1000000000000001</c:v>
                </c:pt>
              </c:numCache>
            </c:numRef>
          </c:xVal>
          <c:yVal>
            <c:numRef>
              <c:f>'PDF and Buffer'!$P$25:$P$31</c:f>
              <c:numCache>
                <c:formatCode>0.0%</c:formatCode>
                <c:ptCount val="7"/>
                <c:pt idx="0">
                  <c:v>4.7780045250361128E-2</c:v>
                </c:pt>
                <c:pt idx="1">
                  <c:v>9.3277157776595579E-2</c:v>
                </c:pt>
                <c:pt idx="2">
                  <c:v>0.21713587540921855</c:v>
                </c:pt>
                <c:pt idx="3">
                  <c:v>0.38712376242870938</c:v>
                </c:pt>
                <c:pt idx="4">
                  <c:v>0.5202011807912601</c:v>
                </c:pt>
                <c:pt idx="5">
                  <c:v>0.62438271742045914</c:v>
                </c:pt>
                <c:pt idx="6">
                  <c:v>0.65941922995124691</c:v>
                </c:pt>
              </c:numCache>
            </c:numRef>
          </c:yVal>
          <c:smooth val="1"/>
          <c:extLst>
            <c:ext xmlns:c16="http://schemas.microsoft.com/office/drawing/2014/chart" uri="{C3380CC4-5D6E-409C-BE32-E72D297353CC}">
              <c16:uniqueId val="{00000002-11DC-4909-B3E1-CD35091AF1D6}"/>
            </c:ext>
          </c:extLst>
        </c:ser>
        <c:ser>
          <c:idx val="3"/>
          <c:order val="3"/>
          <c:tx>
            <c:strRef>
              <c:f>'PDF and Buffer'!$Q$24</c:f>
              <c:strCache>
                <c:ptCount val="1"/>
                <c:pt idx="0">
                  <c:v>P*=0.3</c:v>
                </c:pt>
              </c:strCache>
            </c:strRef>
          </c:tx>
          <c:spPr>
            <a:ln w="19050" cap="rnd">
              <a:solidFill>
                <a:schemeClr val="accent4"/>
              </a:solidFill>
              <a:round/>
            </a:ln>
            <a:effectLst/>
          </c:spPr>
          <c:marker>
            <c:symbol val="circle"/>
            <c:size val="5"/>
            <c:spPr>
              <a:solidFill>
                <a:schemeClr val="accent4"/>
              </a:solidFill>
              <a:ln w="9525">
                <a:solidFill>
                  <a:schemeClr val="accent4"/>
                </a:solidFill>
              </a:ln>
              <a:effectLst/>
            </c:spPr>
          </c:marker>
          <c:xVal>
            <c:numRef>
              <c:f>'PDF and Buffer'!$A$25:$A$31</c:f>
              <c:numCache>
                <c:formatCode>General</c:formatCode>
                <c:ptCount val="7"/>
                <c:pt idx="0">
                  <c:v>0.05</c:v>
                </c:pt>
                <c:pt idx="1">
                  <c:v>0.1</c:v>
                </c:pt>
                <c:pt idx="2">
                  <c:v>0.25</c:v>
                </c:pt>
                <c:pt idx="3">
                  <c:v>0.5</c:v>
                </c:pt>
                <c:pt idx="4">
                  <c:v>0.75</c:v>
                </c:pt>
                <c:pt idx="5">
                  <c:v>1</c:v>
                </c:pt>
                <c:pt idx="6">
                  <c:v>1.1000000000000001</c:v>
                </c:pt>
              </c:numCache>
            </c:numRef>
          </c:xVal>
          <c:yVal>
            <c:numRef>
              <c:f>'PDF and Buffer'!$Q$25:$Q$31</c:f>
              <c:numCache>
                <c:formatCode>0.0%</c:formatCode>
                <c:ptCount val="7"/>
                <c:pt idx="0">
                  <c:v>6.4459539196220814E-2</c:v>
                </c:pt>
                <c:pt idx="1">
                  <c:v>0.12476404619905225</c:v>
                </c:pt>
                <c:pt idx="2">
                  <c:v>0.28334048003822626</c:v>
                </c:pt>
                <c:pt idx="3">
                  <c:v>0.48639913244816002</c:v>
                </c:pt>
                <c:pt idx="4">
                  <c:v>0.6319230488083476</c:v>
                </c:pt>
                <c:pt idx="5">
                  <c:v>0.73621414884999714</c:v>
                </c:pt>
                <c:pt idx="6">
                  <c:v>0.76912513896953238</c:v>
                </c:pt>
              </c:numCache>
            </c:numRef>
          </c:yVal>
          <c:smooth val="1"/>
          <c:extLst>
            <c:ext xmlns:c16="http://schemas.microsoft.com/office/drawing/2014/chart" uri="{C3380CC4-5D6E-409C-BE32-E72D297353CC}">
              <c16:uniqueId val="{00000003-11DC-4909-B3E1-CD35091AF1D6}"/>
            </c:ext>
          </c:extLst>
        </c:ser>
        <c:ser>
          <c:idx val="4"/>
          <c:order val="4"/>
          <c:tx>
            <c:strRef>
              <c:f>'PDF and Buffer'!$R$24</c:f>
              <c:strCache>
                <c:ptCount val="1"/>
                <c:pt idx="0">
                  <c:v>P*=0.2</c:v>
                </c:pt>
              </c:strCache>
            </c:strRef>
          </c:tx>
          <c:spPr>
            <a:ln w="19050" cap="rnd">
              <a:solidFill>
                <a:schemeClr val="accent6"/>
              </a:solidFill>
              <a:round/>
            </a:ln>
            <a:effectLst/>
          </c:spPr>
          <c:marker>
            <c:symbol val="circle"/>
            <c:size val="5"/>
            <c:spPr>
              <a:solidFill>
                <a:schemeClr val="accent6"/>
              </a:solidFill>
              <a:ln w="9525">
                <a:solidFill>
                  <a:schemeClr val="accent6"/>
                </a:solidFill>
              </a:ln>
              <a:effectLst/>
            </c:spPr>
          </c:marker>
          <c:xVal>
            <c:numRef>
              <c:f>'PDF and Buffer'!$A$25:$A$31</c:f>
              <c:numCache>
                <c:formatCode>General</c:formatCode>
                <c:ptCount val="7"/>
                <c:pt idx="0">
                  <c:v>0.05</c:v>
                </c:pt>
                <c:pt idx="1">
                  <c:v>0.1</c:v>
                </c:pt>
                <c:pt idx="2">
                  <c:v>0.25</c:v>
                </c:pt>
                <c:pt idx="3">
                  <c:v>0.5</c:v>
                </c:pt>
                <c:pt idx="4">
                  <c:v>0.75</c:v>
                </c:pt>
                <c:pt idx="5">
                  <c:v>1</c:v>
                </c:pt>
                <c:pt idx="6">
                  <c:v>1.1000000000000001</c:v>
                </c:pt>
              </c:numCache>
            </c:numRef>
          </c:xVal>
          <c:yVal>
            <c:numRef>
              <c:f>'PDF and Buffer'!$R$25:$R$31</c:f>
              <c:numCache>
                <c:formatCode>0.0%</c:formatCode>
                <c:ptCount val="7"/>
                <c:pt idx="0">
                  <c:v>0.10141797333088663</c:v>
                </c:pt>
                <c:pt idx="1">
                  <c:v>0.19255034134722929</c:v>
                </c:pt>
                <c:pt idx="2">
                  <c:v>0.41414702696066197</c:v>
                </c:pt>
                <c:pt idx="3">
                  <c:v>0.6567762939809686</c:v>
                </c:pt>
                <c:pt idx="4">
                  <c:v>0.79892137141117059</c:v>
                </c:pt>
                <c:pt idx="5">
                  <c:v>0.88219748762656147</c:v>
                </c:pt>
                <c:pt idx="6">
                  <c:v>0.90488040159562821</c:v>
                </c:pt>
              </c:numCache>
            </c:numRef>
          </c:yVal>
          <c:smooth val="1"/>
          <c:extLst>
            <c:ext xmlns:c16="http://schemas.microsoft.com/office/drawing/2014/chart" uri="{C3380CC4-5D6E-409C-BE32-E72D297353CC}">
              <c16:uniqueId val="{00000004-11DC-4909-B3E1-CD35091AF1D6}"/>
            </c:ext>
          </c:extLst>
        </c:ser>
        <c:ser>
          <c:idx val="5"/>
          <c:order val="5"/>
          <c:tx>
            <c:strRef>
              <c:f>'PDF and Buffer'!$S$24</c:f>
              <c:strCache>
                <c:ptCount val="1"/>
                <c:pt idx="0">
                  <c:v>P*=0.1</c:v>
                </c:pt>
              </c:strCache>
            </c:strRef>
          </c:tx>
          <c:spPr>
            <a:ln w="19050" cap="rnd">
              <a:solidFill>
                <a:srgbClr val="7030A0"/>
              </a:solidFill>
              <a:round/>
            </a:ln>
            <a:effectLst/>
          </c:spPr>
          <c:marker>
            <c:symbol val="circle"/>
            <c:size val="5"/>
            <c:spPr>
              <a:solidFill>
                <a:srgbClr val="7030A0"/>
              </a:solidFill>
              <a:ln w="9525">
                <a:solidFill>
                  <a:srgbClr val="7030A0"/>
                </a:solidFill>
              </a:ln>
              <a:effectLst/>
            </c:spPr>
          </c:marker>
          <c:xVal>
            <c:numRef>
              <c:f>'PDF and Buffer'!$A$25:$A$31</c:f>
              <c:numCache>
                <c:formatCode>General</c:formatCode>
                <c:ptCount val="7"/>
                <c:pt idx="0">
                  <c:v>0.05</c:v>
                </c:pt>
                <c:pt idx="1">
                  <c:v>0.1</c:v>
                </c:pt>
                <c:pt idx="2">
                  <c:v>0.25</c:v>
                </c:pt>
                <c:pt idx="3">
                  <c:v>0.5</c:v>
                </c:pt>
                <c:pt idx="4">
                  <c:v>0.75</c:v>
                </c:pt>
                <c:pt idx="5">
                  <c:v>1</c:v>
                </c:pt>
                <c:pt idx="6">
                  <c:v>1.1000000000000001</c:v>
                </c:pt>
              </c:numCache>
            </c:numRef>
          </c:xVal>
          <c:yVal>
            <c:numRef>
              <c:f>'PDF and Buffer'!$S$25:$S$31</c:f>
              <c:numCache>
                <c:formatCode>0.0%</c:formatCode>
                <c:ptCount val="7"/>
                <c:pt idx="0">
                  <c:v>0.15026887007578613</c:v>
                </c:pt>
                <c:pt idx="1">
                  <c:v>0.27795700683771918</c:v>
                </c:pt>
                <c:pt idx="2">
                  <c:v>0.55699600298257523</c:v>
                </c:pt>
                <c:pt idx="3">
                  <c:v>0.80374745862658536</c:v>
                </c:pt>
                <c:pt idx="4">
                  <c:v>0.91305933974674991</c:v>
                </c:pt>
                <c:pt idx="5">
                  <c:v>0.96148494000447626</c:v>
                </c:pt>
                <c:pt idx="6">
                  <c:v>0.97219047079900711</c:v>
                </c:pt>
              </c:numCache>
            </c:numRef>
          </c:yVal>
          <c:smooth val="1"/>
          <c:extLst>
            <c:ext xmlns:c16="http://schemas.microsoft.com/office/drawing/2014/chart" uri="{C3380CC4-5D6E-409C-BE32-E72D297353CC}">
              <c16:uniqueId val="{00000000-1470-4910-83BB-E1554242A603}"/>
            </c:ext>
          </c:extLst>
        </c:ser>
        <c:dLbls>
          <c:showLegendKey val="0"/>
          <c:showVal val="0"/>
          <c:showCatName val="0"/>
          <c:showSerName val="0"/>
          <c:showPercent val="0"/>
          <c:showBubbleSize val="0"/>
        </c:dLbls>
        <c:axId val="1532331136"/>
        <c:axId val="1980834816"/>
      </c:scatterChart>
      <c:valAx>
        <c:axId val="1532331136"/>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CV</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80834816"/>
        <c:crosses val="autoZero"/>
        <c:crossBetween val="midCat"/>
        <c:majorUnit val="0.1"/>
      </c:valAx>
      <c:valAx>
        <c:axId val="1980834816"/>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ABC Buffer</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32331136"/>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rgbClr val="002060"/>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PDFs of MSY=1000</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'PDF and Buffer'!$B$81</c:f>
              <c:strCache>
                <c:ptCount val="1"/>
                <c:pt idx="0">
                  <c:v>CV=0.25</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'PDF and Buffer'!$A$82:$A$97</c:f>
              <c:numCache>
                <c:formatCode>#,##0</c:formatCode>
                <c:ptCount val="16"/>
                <c:pt idx="0">
                  <c:v>0</c:v>
                </c:pt>
                <c:pt idx="1">
                  <c:v>200</c:v>
                </c:pt>
                <c:pt idx="2">
                  <c:v>400</c:v>
                </c:pt>
                <c:pt idx="3">
                  <c:v>600</c:v>
                </c:pt>
                <c:pt idx="4">
                  <c:v>800</c:v>
                </c:pt>
                <c:pt idx="5">
                  <c:v>1000</c:v>
                </c:pt>
                <c:pt idx="6">
                  <c:v>1200</c:v>
                </c:pt>
                <c:pt idx="7">
                  <c:v>1400</c:v>
                </c:pt>
                <c:pt idx="8">
                  <c:v>1600</c:v>
                </c:pt>
                <c:pt idx="9">
                  <c:v>1800</c:v>
                </c:pt>
                <c:pt idx="10">
                  <c:v>2000</c:v>
                </c:pt>
                <c:pt idx="11">
                  <c:v>2200</c:v>
                </c:pt>
                <c:pt idx="12">
                  <c:v>2400</c:v>
                </c:pt>
                <c:pt idx="13">
                  <c:v>2600</c:v>
                </c:pt>
                <c:pt idx="14">
                  <c:v>2800</c:v>
                </c:pt>
                <c:pt idx="15">
                  <c:v>3000</c:v>
                </c:pt>
              </c:numCache>
            </c:numRef>
          </c:xVal>
          <c:yVal>
            <c:numRef>
              <c:f>'PDF and Buffer'!$B$82:$B$97</c:f>
              <c:numCache>
                <c:formatCode>General</c:formatCode>
                <c:ptCount val="16"/>
                <c:pt idx="0">
                  <c:v>5.3532090305954154E-7</c:v>
                </c:pt>
                <c:pt idx="1">
                  <c:v>9.5363528058593612E-6</c:v>
                </c:pt>
                <c:pt idx="2">
                  <c:v>8.9578121179371606E-5</c:v>
                </c:pt>
                <c:pt idx="3">
                  <c:v>4.4368333871782218E-4</c:v>
                </c:pt>
                <c:pt idx="4">
                  <c:v>1.1587662110459308E-3</c:v>
                </c:pt>
                <c:pt idx="5">
                  <c:v>1.5957691216057308E-3</c:v>
                </c:pt>
                <c:pt idx="6">
                  <c:v>1.1587662110459308E-3</c:v>
                </c:pt>
                <c:pt idx="7">
                  <c:v>4.4368333871782218E-4</c:v>
                </c:pt>
                <c:pt idx="8">
                  <c:v>8.9578121179371606E-5</c:v>
                </c:pt>
                <c:pt idx="9">
                  <c:v>9.5363528058593612E-6</c:v>
                </c:pt>
                <c:pt idx="10">
                  <c:v>5.3532090305954154E-7</c:v>
                </c:pt>
                <c:pt idx="11">
                  <c:v>1.5845196364128301E-8</c:v>
                </c:pt>
                <c:pt idx="12">
                  <c:v>2.4730482000663428E-10</c:v>
                </c:pt>
                <c:pt idx="13">
                  <c:v>2.0352561126580155E-12</c:v>
                </c:pt>
                <c:pt idx="14">
                  <c:v>8.831959852548558E-15</c:v>
                </c:pt>
                <c:pt idx="15">
                  <c:v>2.020908433414757E-17</c:v>
                </c:pt>
              </c:numCache>
            </c:numRef>
          </c:yVal>
          <c:smooth val="0"/>
          <c:extLst>
            <c:ext xmlns:c16="http://schemas.microsoft.com/office/drawing/2014/chart" uri="{C3380CC4-5D6E-409C-BE32-E72D297353CC}">
              <c16:uniqueId val="{00000000-6FB3-470C-8B8C-DC8E1BC1D903}"/>
            </c:ext>
          </c:extLst>
        </c:ser>
        <c:ser>
          <c:idx val="1"/>
          <c:order val="1"/>
          <c:tx>
            <c:strRef>
              <c:f>'PDF and Buffer'!$C$81</c:f>
              <c:strCache>
                <c:ptCount val="1"/>
                <c:pt idx="0">
                  <c:v>CV=0.5</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'PDF and Buffer'!$A$82:$A$97</c:f>
              <c:numCache>
                <c:formatCode>#,##0</c:formatCode>
                <c:ptCount val="16"/>
                <c:pt idx="0">
                  <c:v>0</c:v>
                </c:pt>
                <c:pt idx="1">
                  <c:v>200</c:v>
                </c:pt>
                <c:pt idx="2">
                  <c:v>400</c:v>
                </c:pt>
                <c:pt idx="3">
                  <c:v>600</c:v>
                </c:pt>
                <c:pt idx="4">
                  <c:v>800</c:v>
                </c:pt>
                <c:pt idx="5">
                  <c:v>1000</c:v>
                </c:pt>
                <c:pt idx="6">
                  <c:v>1200</c:v>
                </c:pt>
                <c:pt idx="7">
                  <c:v>1400</c:v>
                </c:pt>
                <c:pt idx="8">
                  <c:v>1600</c:v>
                </c:pt>
                <c:pt idx="9">
                  <c:v>1800</c:v>
                </c:pt>
                <c:pt idx="10">
                  <c:v>2000</c:v>
                </c:pt>
                <c:pt idx="11">
                  <c:v>2200</c:v>
                </c:pt>
                <c:pt idx="12">
                  <c:v>2400</c:v>
                </c:pt>
                <c:pt idx="13">
                  <c:v>2600</c:v>
                </c:pt>
                <c:pt idx="14">
                  <c:v>2800</c:v>
                </c:pt>
                <c:pt idx="15">
                  <c:v>3000</c:v>
                </c:pt>
              </c:numCache>
            </c:numRef>
          </c:xVal>
          <c:yVal>
            <c:numRef>
              <c:f>'PDF and Buffer'!$C$82:$C$97</c:f>
              <c:numCache>
                <c:formatCode>General</c:formatCode>
                <c:ptCount val="16"/>
                <c:pt idx="0">
                  <c:v>1.0798193302637613E-4</c:v>
                </c:pt>
                <c:pt idx="1">
                  <c:v>2.2184166935891109E-4</c:v>
                </c:pt>
                <c:pt idx="2">
                  <c:v>3.8837210996642594E-4</c:v>
                </c:pt>
                <c:pt idx="3">
                  <c:v>5.7938310552296541E-4</c:v>
                </c:pt>
                <c:pt idx="4">
                  <c:v>7.3654028060664658E-4</c:v>
                </c:pt>
                <c:pt idx="5">
                  <c:v>7.9788456080286542E-4</c:v>
                </c:pt>
                <c:pt idx="6">
                  <c:v>7.3654028060664658E-4</c:v>
                </c:pt>
                <c:pt idx="7">
                  <c:v>5.7938310552296541E-4</c:v>
                </c:pt>
                <c:pt idx="8">
                  <c:v>3.8837210996642594E-4</c:v>
                </c:pt>
                <c:pt idx="9">
                  <c:v>2.2184166935891109E-4</c:v>
                </c:pt>
                <c:pt idx="10">
                  <c:v>1.0798193302637613E-4</c:v>
                </c:pt>
                <c:pt idx="11">
                  <c:v>4.4789060589685803E-5</c:v>
                </c:pt>
                <c:pt idx="12">
                  <c:v>1.5830903165959934E-5</c:v>
                </c:pt>
                <c:pt idx="13">
                  <c:v>4.7681764029296806E-6</c:v>
                </c:pt>
                <c:pt idx="14">
                  <c:v>1.2238038602275438E-6</c:v>
                </c:pt>
                <c:pt idx="15">
                  <c:v>2.6766045152977077E-7</c:v>
                </c:pt>
              </c:numCache>
            </c:numRef>
          </c:yVal>
          <c:smooth val="0"/>
          <c:extLst>
            <c:ext xmlns:c16="http://schemas.microsoft.com/office/drawing/2014/chart" uri="{C3380CC4-5D6E-409C-BE32-E72D297353CC}">
              <c16:uniqueId val="{00000001-6FB3-470C-8B8C-DC8E1BC1D903}"/>
            </c:ext>
          </c:extLst>
        </c:ser>
        <c:ser>
          <c:idx val="2"/>
          <c:order val="2"/>
          <c:tx>
            <c:strRef>
              <c:f>'PDF and Buffer'!$D$81</c:f>
              <c:strCache>
                <c:ptCount val="1"/>
                <c:pt idx="0">
                  <c:v>CV=0.75</c:v>
                </c:pt>
              </c:strCache>
            </c:strRef>
          </c:tx>
          <c:spPr>
            <a:ln w="19050" cap="rnd">
              <a:solidFill>
                <a:schemeClr val="accent3"/>
              </a:solidFill>
              <a:round/>
            </a:ln>
            <a:effectLst/>
          </c:spPr>
          <c:marker>
            <c:symbol val="circle"/>
            <c:size val="5"/>
            <c:spPr>
              <a:solidFill>
                <a:schemeClr val="accent3"/>
              </a:solidFill>
              <a:ln w="9525">
                <a:solidFill>
                  <a:schemeClr val="accent3"/>
                </a:solidFill>
              </a:ln>
              <a:effectLst/>
            </c:spPr>
          </c:marker>
          <c:xVal>
            <c:numRef>
              <c:f>'PDF and Buffer'!$A$82:$A$97</c:f>
              <c:numCache>
                <c:formatCode>#,##0</c:formatCode>
                <c:ptCount val="16"/>
                <c:pt idx="0">
                  <c:v>0</c:v>
                </c:pt>
                <c:pt idx="1">
                  <c:v>200</c:v>
                </c:pt>
                <c:pt idx="2">
                  <c:v>400</c:v>
                </c:pt>
                <c:pt idx="3">
                  <c:v>600</c:v>
                </c:pt>
                <c:pt idx="4">
                  <c:v>800</c:v>
                </c:pt>
                <c:pt idx="5">
                  <c:v>1000</c:v>
                </c:pt>
                <c:pt idx="6">
                  <c:v>1200</c:v>
                </c:pt>
                <c:pt idx="7">
                  <c:v>1400</c:v>
                </c:pt>
                <c:pt idx="8">
                  <c:v>1600</c:v>
                </c:pt>
                <c:pt idx="9">
                  <c:v>1800</c:v>
                </c:pt>
                <c:pt idx="10">
                  <c:v>2000</c:v>
                </c:pt>
                <c:pt idx="11">
                  <c:v>2200</c:v>
                </c:pt>
                <c:pt idx="12">
                  <c:v>2400</c:v>
                </c:pt>
                <c:pt idx="13">
                  <c:v>2600</c:v>
                </c:pt>
                <c:pt idx="14">
                  <c:v>2800</c:v>
                </c:pt>
                <c:pt idx="15">
                  <c:v>3000</c:v>
                </c:pt>
              </c:numCache>
            </c:numRef>
          </c:xVal>
          <c:yVal>
            <c:numRef>
              <c:f>'PDF and Buffer'!$D$82:$D$97</c:f>
              <c:numCache>
                <c:formatCode>General</c:formatCode>
                <c:ptCount val="16"/>
                <c:pt idx="0">
                  <c:v>2.1868009956799153E-4</c:v>
                </c:pt>
                <c:pt idx="1">
                  <c:v>3.0115043662283264E-4</c:v>
                </c:pt>
                <c:pt idx="2">
                  <c:v>3.8625540368197696E-4</c:v>
                </c:pt>
                <c:pt idx="3">
                  <c:v>4.614051909025639E-4</c:v>
                </c:pt>
                <c:pt idx="4">
                  <c:v>5.1334249946135202E-4</c:v>
                </c:pt>
                <c:pt idx="5">
                  <c:v>5.3192304053524357E-4</c:v>
                </c:pt>
                <c:pt idx="6">
                  <c:v>5.1334249946135202E-4</c:v>
                </c:pt>
                <c:pt idx="7">
                  <c:v>4.614051909025639E-4</c:v>
                </c:pt>
                <c:pt idx="8">
                  <c:v>3.8625540368197696E-4</c:v>
                </c:pt>
                <c:pt idx="9">
                  <c:v>3.0115043662283264E-4</c:v>
                </c:pt>
                <c:pt idx="10">
                  <c:v>2.1868009956799153E-4</c:v>
                </c:pt>
                <c:pt idx="11">
                  <c:v>1.4789444623927408E-4</c:v>
                </c:pt>
                <c:pt idx="12">
                  <c:v>9.3156101427886896E-5</c:v>
                </c:pt>
                <c:pt idx="13">
                  <c:v>5.4649674726962918E-5</c:v>
                </c:pt>
                <c:pt idx="14">
                  <c:v>2.9859373726457201E-5</c:v>
                </c:pt>
                <c:pt idx="15">
                  <c:v>1.5194648031729922E-5</c:v>
                </c:pt>
              </c:numCache>
            </c:numRef>
          </c:yVal>
          <c:smooth val="0"/>
          <c:extLst>
            <c:ext xmlns:c16="http://schemas.microsoft.com/office/drawing/2014/chart" uri="{C3380CC4-5D6E-409C-BE32-E72D297353CC}">
              <c16:uniqueId val="{00000002-6FB3-470C-8B8C-DC8E1BC1D903}"/>
            </c:ext>
          </c:extLst>
        </c:ser>
        <c:ser>
          <c:idx val="3"/>
          <c:order val="3"/>
          <c:tx>
            <c:strRef>
              <c:f>'PDF and Buffer'!$E$81</c:f>
              <c:strCache>
                <c:ptCount val="1"/>
                <c:pt idx="0">
                  <c:v>CV=1</c:v>
                </c:pt>
              </c:strCache>
            </c:strRef>
          </c:tx>
          <c:spPr>
            <a:ln w="19050" cap="rnd">
              <a:solidFill>
                <a:schemeClr val="accent4"/>
              </a:solidFill>
              <a:round/>
            </a:ln>
            <a:effectLst/>
          </c:spPr>
          <c:marker>
            <c:symbol val="circle"/>
            <c:size val="5"/>
            <c:spPr>
              <a:solidFill>
                <a:schemeClr val="accent4"/>
              </a:solidFill>
              <a:ln w="9525">
                <a:solidFill>
                  <a:schemeClr val="accent4"/>
                </a:solidFill>
              </a:ln>
              <a:effectLst/>
            </c:spPr>
          </c:marker>
          <c:xVal>
            <c:numRef>
              <c:f>'PDF and Buffer'!$A$82:$A$97</c:f>
              <c:numCache>
                <c:formatCode>#,##0</c:formatCode>
                <c:ptCount val="16"/>
                <c:pt idx="0">
                  <c:v>0</c:v>
                </c:pt>
                <c:pt idx="1">
                  <c:v>200</c:v>
                </c:pt>
                <c:pt idx="2">
                  <c:v>400</c:v>
                </c:pt>
                <c:pt idx="3">
                  <c:v>600</c:v>
                </c:pt>
                <c:pt idx="4">
                  <c:v>800</c:v>
                </c:pt>
                <c:pt idx="5">
                  <c:v>1000</c:v>
                </c:pt>
                <c:pt idx="6">
                  <c:v>1200</c:v>
                </c:pt>
                <c:pt idx="7">
                  <c:v>1400</c:v>
                </c:pt>
                <c:pt idx="8">
                  <c:v>1600</c:v>
                </c:pt>
                <c:pt idx="9">
                  <c:v>1800</c:v>
                </c:pt>
                <c:pt idx="10">
                  <c:v>2000</c:v>
                </c:pt>
                <c:pt idx="11">
                  <c:v>2200</c:v>
                </c:pt>
                <c:pt idx="12">
                  <c:v>2400</c:v>
                </c:pt>
                <c:pt idx="13">
                  <c:v>2600</c:v>
                </c:pt>
                <c:pt idx="14">
                  <c:v>2800</c:v>
                </c:pt>
                <c:pt idx="15">
                  <c:v>3000</c:v>
                </c:pt>
              </c:numCache>
            </c:numRef>
          </c:xVal>
          <c:yVal>
            <c:numRef>
              <c:f>'PDF and Buffer'!$E$82:$E$97</c:f>
              <c:numCache>
                <c:formatCode>General</c:formatCode>
                <c:ptCount val="16"/>
                <c:pt idx="0">
                  <c:v>2.4197072451914337E-4</c:v>
                </c:pt>
                <c:pt idx="1">
                  <c:v>2.8969155276148271E-4</c:v>
                </c:pt>
                <c:pt idx="2">
                  <c:v>3.3322460289179965E-4</c:v>
                </c:pt>
                <c:pt idx="3">
                  <c:v>3.6827014030332329E-4</c:v>
                </c:pt>
                <c:pt idx="4">
                  <c:v>3.9104269397545585E-4</c:v>
                </c:pt>
                <c:pt idx="5">
                  <c:v>3.9894228040143271E-4</c:v>
                </c:pt>
                <c:pt idx="6">
                  <c:v>3.9104269397545585E-4</c:v>
                </c:pt>
                <c:pt idx="7">
                  <c:v>3.6827014030332329E-4</c:v>
                </c:pt>
                <c:pt idx="8">
                  <c:v>3.3322460289179965E-4</c:v>
                </c:pt>
                <c:pt idx="9">
                  <c:v>2.8969155276148271E-4</c:v>
                </c:pt>
                <c:pt idx="10">
                  <c:v>2.4197072451914337E-4</c:v>
                </c:pt>
                <c:pt idx="11">
                  <c:v>1.9418605498321297E-4</c:v>
                </c:pt>
                <c:pt idx="12">
                  <c:v>1.4972746563574489E-4</c:v>
                </c:pt>
                <c:pt idx="13">
                  <c:v>1.1092083467945555E-4</c:v>
                </c:pt>
                <c:pt idx="14">
                  <c:v>7.8950158300894157E-5</c:v>
                </c:pt>
                <c:pt idx="15">
                  <c:v>5.3990966513188063E-5</c:v>
                </c:pt>
              </c:numCache>
            </c:numRef>
          </c:yVal>
          <c:smooth val="0"/>
          <c:extLst>
            <c:ext xmlns:c16="http://schemas.microsoft.com/office/drawing/2014/chart" uri="{C3380CC4-5D6E-409C-BE32-E72D297353CC}">
              <c16:uniqueId val="{00000003-6FB3-470C-8B8C-DC8E1BC1D903}"/>
            </c:ext>
          </c:extLst>
        </c:ser>
        <c:ser>
          <c:idx val="4"/>
          <c:order val="4"/>
          <c:tx>
            <c:strRef>
              <c:f>'PDF and Buffer'!$F$81</c:f>
              <c:strCache>
                <c:ptCount val="1"/>
                <c:pt idx="0">
                  <c:v>CV=1.25</c:v>
                </c:pt>
              </c:strCache>
            </c:strRef>
          </c:tx>
          <c:spPr>
            <a:ln w="19050" cap="rnd">
              <a:solidFill>
                <a:schemeClr val="accent5"/>
              </a:solidFill>
              <a:round/>
            </a:ln>
            <a:effectLst/>
          </c:spPr>
          <c:marker>
            <c:symbol val="circle"/>
            <c:size val="5"/>
            <c:spPr>
              <a:solidFill>
                <a:schemeClr val="accent5"/>
              </a:solidFill>
              <a:ln w="9525">
                <a:solidFill>
                  <a:schemeClr val="accent5"/>
                </a:solidFill>
              </a:ln>
              <a:effectLst/>
            </c:spPr>
          </c:marker>
          <c:xVal>
            <c:numRef>
              <c:f>'PDF and Buffer'!$A$82:$A$97</c:f>
              <c:numCache>
                <c:formatCode>#,##0</c:formatCode>
                <c:ptCount val="16"/>
                <c:pt idx="0">
                  <c:v>0</c:v>
                </c:pt>
                <c:pt idx="1">
                  <c:v>200</c:v>
                </c:pt>
                <c:pt idx="2">
                  <c:v>400</c:v>
                </c:pt>
                <c:pt idx="3">
                  <c:v>600</c:v>
                </c:pt>
                <c:pt idx="4">
                  <c:v>800</c:v>
                </c:pt>
                <c:pt idx="5">
                  <c:v>1000</c:v>
                </c:pt>
                <c:pt idx="6">
                  <c:v>1200</c:v>
                </c:pt>
                <c:pt idx="7">
                  <c:v>1400</c:v>
                </c:pt>
                <c:pt idx="8">
                  <c:v>1600</c:v>
                </c:pt>
                <c:pt idx="9">
                  <c:v>1800</c:v>
                </c:pt>
                <c:pt idx="10">
                  <c:v>2000</c:v>
                </c:pt>
                <c:pt idx="11">
                  <c:v>2200</c:v>
                </c:pt>
                <c:pt idx="12">
                  <c:v>2400</c:v>
                </c:pt>
                <c:pt idx="13">
                  <c:v>2600</c:v>
                </c:pt>
                <c:pt idx="14">
                  <c:v>2800</c:v>
                </c:pt>
                <c:pt idx="15">
                  <c:v>3000</c:v>
                </c:pt>
              </c:numCache>
            </c:numRef>
          </c:xVal>
          <c:yVal>
            <c:numRef>
              <c:f>'PDF and Buffer'!$F$82:$F$97</c:f>
              <c:numCache>
                <c:formatCode>General</c:formatCode>
                <c:ptCount val="16"/>
                <c:pt idx="0">
                  <c:v>2.3175324220918621E-4</c:v>
                </c:pt>
                <c:pt idx="1">
                  <c:v>2.600498112672657E-4</c:v>
                </c:pt>
                <c:pt idx="2">
                  <c:v>2.8442602280479766E-4</c:v>
                </c:pt>
                <c:pt idx="3">
                  <c:v>3.0322442092216138E-4</c:v>
                </c:pt>
                <c:pt idx="4">
                  <c:v>3.1509468925483271E-4</c:v>
                </c:pt>
                <c:pt idx="5">
                  <c:v>3.191538243211462E-4</c:v>
                </c:pt>
                <c:pt idx="6">
                  <c:v>3.1509468925483271E-4</c:v>
                </c:pt>
                <c:pt idx="7">
                  <c:v>3.0322442092216138E-4</c:v>
                </c:pt>
                <c:pt idx="8">
                  <c:v>2.8442602280479766E-4</c:v>
                </c:pt>
                <c:pt idx="9">
                  <c:v>2.600498112672657E-4</c:v>
                </c:pt>
                <c:pt idx="10">
                  <c:v>2.3175324220918621E-4</c:v>
                </c:pt>
                <c:pt idx="11">
                  <c:v>2.0131547287849369E-4</c:v>
                </c:pt>
                <c:pt idx="12">
                  <c:v>1.7045531742057427E-4</c:v>
                </c:pt>
                <c:pt idx="13">
                  <c:v>1.406779442381299E-4</c:v>
                </c:pt>
                <c:pt idx="14">
                  <c:v>1.1316797217987104E-4</c:v>
                </c:pt>
                <c:pt idx="15">
                  <c:v>8.8736667743564434E-5</c:v>
                </c:pt>
              </c:numCache>
            </c:numRef>
          </c:yVal>
          <c:smooth val="0"/>
          <c:extLst>
            <c:ext xmlns:c16="http://schemas.microsoft.com/office/drawing/2014/chart" uri="{C3380CC4-5D6E-409C-BE32-E72D297353CC}">
              <c16:uniqueId val="{00000004-6FB3-470C-8B8C-DC8E1BC1D903}"/>
            </c:ext>
          </c:extLst>
        </c:ser>
        <c:ser>
          <c:idx val="5"/>
          <c:order val="5"/>
          <c:tx>
            <c:strRef>
              <c:f>'PDF and Buffer'!$G$81</c:f>
              <c:strCache>
                <c:ptCount val="1"/>
                <c:pt idx="0">
                  <c:v>CV=1.5</c:v>
                </c:pt>
              </c:strCache>
            </c:strRef>
          </c:tx>
          <c:spPr>
            <a:ln w="19050" cap="rnd">
              <a:solidFill>
                <a:schemeClr val="accent6"/>
              </a:solidFill>
              <a:round/>
            </a:ln>
            <a:effectLst/>
          </c:spPr>
          <c:marker>
            <c:symbol val="circle"/>
            <c:size val="5"/>
            <c:spPr>
              <a:solidFill>
                <a:schemeClr val="accent6"/>
              </a:solidFill>
              <a:ln w="9525">
                <a:solidFill>
                  <a:schemeClr val="accent6"/>
                </a:solidFill>
              </a:ln>
              <a:effectLst/>
            </c:spPr>
          </c:marker>
          <c:xVal>
            <c:numRef>
              <c:f>'PDF and Buffer'!$A$82:$A$97</c:f>
              <c:numCache>
                <c:formatCode>#,##0</c:formatCode>
                <c:ptCount val="16"/>
                <c:pt idx="0">
                  <c:v>0</c:v>
                </c:pt>
                <c:pt idx="1">
                  <c:v>200</c:v>
                </c:pt>
                <c:pt idx="2">
                  <c:v>400</c:v>
                </c:pt>
                <c:pt idx="3">
                  <c:v>600</c:v>
                </c:pt>
                <c:pt idx="4">
                  <c:v>800</c:v>
                </c:pt>
                <c:pt idx="5">
                  <c:v>1000</c:v>
                </c:pt>
                <c:pt idx="6">
                  <c:v>1200</c:v>
                </c:pt>
                <c:pt idx="7">
                  <c:v>1400</c:v>
                </c:pt>
                <c:pt idx="8">
                  <c:v>1600</c:v>
                </c:pt>
                <c:pt idx="9">
                  <c:v>1800</c:v>
                </c:pt>
                <c:pt idx="10">
                  <c:v>2000</c:v>
                </c:pt>
                <c:pt idx="11">
                  <c:v>2200</c:v>
                </c:pt>
                <c:pt idx="12">
                  <c:v>2400</c:v>
                </c:pt>
                <c:pt idx="13">
                  <c:v>2600</c:v>
                </c:pt>
                <c:pt idx="14">
                  <c:v>2800</c:v>
                </c:pt>
                <c:pt idx="15">
                  <c:v>3000</c:v>
                </c:pt>
              </c:numCache>
            </c:numRef>
          </c:xVal>
          <c:yVal>
            <c:numRef>
              <c:f>'PDF and Buffer'!$G$82:$G$97</c:f>
              <c:numCache>
                <c:formatCode>General</c:formatCode>
                <c:ptCount val="16"/>
                <c:pt idx="0">
                  <c:v>2.1296533701490152E-4</c:v>
                </c:pt>
                <c:pt idx="1">
                  <c:v>2.3070259545128195E-4</c:v>
                </c:pt>
                <c:pt idx="2">
                  <c:v>2.4551342686888219E-4</c:v>
                </c:pt>
                <c:pt idx="3">
                  <c:v>2.5667124973067601E-4</c:v>
                </c:pt>
                <c:pt idx="4">
                  <c:v>2.6360789392387851E-4</c:v>
                </c:pt>
                <c:pt idx="5">
                  <c:v>2.6596152026762179E-4</c:v>
                </c:pt>
                <c:pt idx="6">
                  <c:v>2.6360789392387851E-4</c:v>
                </c:pt>
                <c:pt idx="7">
                  <c:v>2.5667124973067601E-4</c:v>
                </c:pt>
                <c:pt idx="8">
                  <c:v>2.4551342686888219E-4</c:v>
                </c:pt>
                <c:pt idx="9">
                  <c:v>2.3070259545128195E-4</c:v>
                </c:pt>
                <c:pt idx="10">
                  <c:v>2.1296533701490152E-4</c:v>
                </c:pt>
                <c:pt idx="11">
                  <c:v>1.9312770184098848E-4</c:v>
                </c:pt>
                <c:pt idx="12">
                  <c:v>1.7205188393549177E-4</c:v>
                </c:pt>
                <c:pt idx="13">
                  <c:v>1.5057521831141632E-4</c:v>
                </c:pt>
                <c:pt idx="14">
                  <c:v>1.2945736998880864E-4</c:v>
                </c:pt>
                <c:pt idx="15">
                  <c:v>1.0934004978399577E-4</c:v>
                </c:pt>
              </c:numCache>
            </c:numRef>
          </c:yVal>
          <c:smooth val="0"/>
          <c:extLst>
            <c:ext xmlns:c16="http://schemas.microsoft.com/office/drawing/2014/chart" uri="{C3380CC4-5D6E-409C-BE32-E72D297353CC}">
              <c16:uniqueId val="{00000005-6FB3-470C-8B8C-DC8E1BC1D903}"/>
            </c:ext>
          </c:extLst>
        </c:ser>
        <c:dLbls>
          <c:showLegendKey val="0"/>
          <c:showVal val="0"/>
          <c:showCatName val="0"/>
          <c:showSerName val="0"/>
          <c:showPercent val="0"/>
          <c:showBubbleSize val="0"/>
        </c:dLbls>
        <c:axId val="616185280"/>
        <c:axId val="616187904"/>
      </c:scatterChart>
      <c:valAx>
        <c:axId val="616185280"/>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Yield</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6187904"/>
        <c:crosses val="autoZero"/>
        <c:crossBetween val="midCat"/>
      </c:valAx>
      <c:valAx>
        <c:axId val="616187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618528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PDFs of MSY=1000</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'PDF and Buffer'!$B$110</c:f>
              <c:strCache>
                <c:ptCount val="1"/>
                <c:pt idx="0">
                  <c:v>CV=0.05</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'PDF and Buffer'!$A$111:$A$126</c:f>
              <c:numCache>
                <c:formatCode>#,##0</c:formatCode>
                <c:ptCount val="16"/>
                <c:pt idx="0">
                  <c:v>1</c:v>
                </c:pt>
                <c:pt idx="1">
                  <c:v>200</c:v>
                </c:pt>
                <c:pt idx="2">
                  <c:v>400</c:v>
                </c:pt>
                <c:pt idx="3">
                  <c:v>600</c:v>
                </c:pt>
                <c:pt idx="4">
                  <c:v>800</c:v>
                </c:pt>
                <c:pt idx="5">
                  <c:v>1000</c:v>
                </c:pt>
                <c:pt idx="6">
                  <c:v>1200</c:v>
                </c:pt>
                <c:pt idx="7">
                  <c:v>1400</c:v>
                </c:pt>
                <c:pt idx="8">
                  <c:v>1600</c:v>
                </c:pt>
                <c:pt idx="9">
                  <c:v>1800</c:v>
                </c:pt>
                <c:pt idx="10">
                  <c:v>2000</c:v>
                </c:pt>
                <c:pt idx="11">
                  <c:v>2200</c:v>
                </c:pt>
                <c:pt idx="12">
                  <c:v>2400</c:v>
                </c:pt>
                <c:pt idx="13">
                  <c:v>2600</c:v>
                </c:pt>
                <c:pt idx="14">
                  <c:v>2800</c:v>
                </c:pt>
                <c:pt idx="15">
                  <c:v>3000</c:v>
                </c:pt>
              </c:numCache>
            </c:numRef>
          </c:xVal>
          <c:yVal>
            <c:numRef>
              <c:f>'PDF and Buffer'!$B$111:$B$126</c:f>
              <c:numCache>
                <c:formatCode>General</c:formatCode>
                <c:ptCount val="16"/>
                <c:pt idx="0">
                  <c:v>0</c:v>
                </c:pt>
                <c:pt idx="1">
                  <c:v>2.2693018449426809E-37</c:v>
                </c:pt>
                <c:pt idx="2">
                  <c:v>4.001150781561271E-14</c:v>
                </c:pt>
                <c:pt idx="3">
                  <c:v>1.6181101204668321E-6</c:v>
                </c:pt>
                <c:pt idx="4">
                  <c:v>8.3961505321301271E-4</c:v>
                </c:pt>
                <c:pt idx="5">
                  <c:v>3.1397682970002966E-3</c:v>
                </c:pt>
                <c:pt idx="6">
                  <c:v>9.3457804964717432E-4</c:v>
                </c:pt>
                <c:pt idx="7">
                  <c:v>6.7301107126383093E-5</c:v>
                </c:pt>
                <c:pt idx="8">
                  <c:v>2.0969021333216089E-6</c:v>
                </c:pt>
                <c:pt idx="9">
                  <c:v>3.9324760061377582E-8</c:v>
                </c:pt>
                <c:pt idx="10">
                  <c:v>5.4158786855960921E-10</c:v>
                </c:pt>
                <c:pt idx="11">
                  <c:v>6.2078877894330949E-12</c:v>
                </c:pt>
                <c:pt idx="12">
                  <c:v>6.4242987046779639E-14</c:v>
                </c:pt>
                <c:pt idx="13">
                  <c:v>6.3364348047429674E-16</c:v>
                </c:pt>
                <c:pt idx="14">
                  <c:v>6.1793719342568516E-18</c:v>
                </c:pt>
                <c:pt idx="15">
                  <c:v>6.1100877147909753E-20</c:v>
                </c:pt>
              </c:numCache>
            </c:numRef>
          </c:yVal>
          <c:smooth val="0"/>
          <c:extLst>
            <c:ext xmlns:c16="http://schemas.microsoft.com/office/drawing/2014/chart" uri="{C3380CC4-5D6E-409C-BE32-E72D297353CC}">
              <c16:uniqueId val="{00000000-CC84-42D3-B350-A5D4350B47CF}"/>
            </c:ext>
          </c:extLst>
        </c:ser>
        <c:ser>
          <c:idx val="1"/>
          <c:order val="1"/>
          <c:tx>
            <c:strRef>
              <c:f>'PDF and Buffer'!$C$110</c:f>
              <c:strCache>
                <c:ptCount val="1"/>
                <c:pt idx="0">
                  <c:v>CV=0.1</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'PDF and Buffer'!$A$111:$A$126</c:f>
              <c:numCache>
                <c:formatCode>#,##0</c:formatCode>
                <c:ptCount val="16"/>
                <c:pt idx="0">
                  <c:v>1</c:v>
                </c:pt>
                <c:pt idx="1">
                  <c:v>200</c:v>
                </c:pt>
                <c:pt idx="2">
                  <c:v>400</c:v>
                </c:pt>
                <c:pt idx="3">
                  <c:v>600</c:v>
                </c:pt>
                <c:pt idx="4">
                  <c:v>800</c:v>
                </c:pt>
                <c:pt idx="5">
                  <c:v>1000</c:v>
                </c:pt>
                <c:pt idx="6">
                  <c:v>1200</c:v>
                </c:pt>
                <c:pt idx="7">
                  <c:v>1400</c:v>
                </c:pt>
                <c:pt idx="8">
                  <c:v>1600</c:v>
                </c:pt>
                <c:pt idx="9">
                  <c:v>1800</c:v>
                </c:pt>
                <c:pt idx="10">
                  <c:v>2000</c:v>
                </c:pt>
                <c:pt idx="11">
                  <c:v>2200</c:v>
                </c:pt>
                <c:pt idx="12">
                  <c:v>2400</c:v>
                </c:pt>
                <c:pt idx="13">
                  <c:v>2600</c:v>
                </c:pt>
                <c:pt idx="14">
                  <c:v>2800</c:v>
                </c:pt>
                <c:pt idx="15">
                  <c:v>3000</c:v>
                </c:pt>
              </c:numCache>
            </c:numRef>
          </c:xVal>
          <c:yVal>
            <c:numRef>
              <c:f>'PDF and Buffer'!$C$111:$C$126</c:f>
              <c:numCache>
                <c:formatCode>General</c:formatCode>
                <c:ptCount val="16"/>
                <c:pt idx="0">
                  <c:v>5.5533250217309457E-161</c:v>
                </c:pt>
                <c:pt idx="1">
                  <c:v>1.5305367927648795E-11</c:v>
                </c:pt>
                <c:pt idx="2">
                  <c:v>5.8971807645977725E-6</c:v>
                </c:pt>
                <c:pt idx="3">
                  <c:v>3.4696189814852123E-4</c:v>
                </c:pt>
                <c:pt idx="4">
                  <c:v>1.3345835521192896E-3</c:v>
                </c:pt>
                <c:pt idx="5">
                  <c:v>1.5698841485001483E-3</c:v>
                </c:pt>
                <c:pt idx="6">
                  <c:v>1.0113725541801811E-3</c:v>
                </c:pt>
                <c:pt idx="7">
                  <c:v>4.6671604302405919E-4</c:v>
                </c:pt>
                <c:pt idx="8">
                  <c:v>1.7739760723369742E-4</c:v>
                </c:pt>
                <c:pt idx="9">
                  <c:v>6.0097353279099392E-5</c:v>
                </c:pt>
                <c:pt idx="10">
                  <c:v>1.9023391225825245E-5</c:v>
                </c:pt>
                <c:pt idx="11">
                  <c:v>5.7951163290475635E-6</c:v>
                </c:pt>
                <c:pt idx="12">
                  <c:v>1.7315745913159656E-6</c:v>
                </c:pt>
                <c:pt idx="13">
                  <c:v>5.1389505188152149E-7</c:v>
                </c:pt>
                <c:pt idx="14">
                  <c:v>1.5276039223386465E-7</c:v>
                </c:pt>
                <c:pt idx="15">
                  <c:v>4.574189203598663E-8</c:v>
                </c:pt>
              </c:numCache>
            </c:numRef>
          </c:yVal>
          <c:smooth val="0"/>
          <c:extLst>
            <c:ext xmlns:c16="http://schemas.microsoft.com/office/drawing/2014/chart" uri="{C3380CC4-5D6E-409C-BE32-E72D297353CC}">
              <c16:uniqueId val="{00000001-CC84-42D3-B350-A5D4350B47CF}"/>
            </c:ext>
          </c:extLst>
        </c:ser>
        <c:ser>
          <c:idx val="2"/>
          <c:order val="2"/>
          <c:tx>
            <c:strRef>
              <c:f>'PDF and Buffer'!$D$110</c:f>
              <c:strCache>
                <c:ptCount val="1"/>
                <c:pt idx="0">
                  <c:v>CV=0.25</c:v>
                </c:pt>
              </c:strCache>
            </c:strRef>
          </c:tx>
          <c:spPr>
            <a:ln w="19050" cap="rnd">
              <a:solidFill>
                <a:schemeClr val="accent3"/>
              </a:solidFill>
              <a:round/>
            </a:ln>
            <a:effectLst/>
          </c:spPr>
          <c:marker>
            <c:symbol val="circle"/>
            <c:size val="5"/>
            <c:spPr>
              <a:solidFill>
                <a:schemeClr val="accent3"/>
              </a:solidFill>
              <a:ln w="9525">
                <a:solidFill>
                  <a:schemeClr val="accent3"/>
                </a:solidFill>
              </a:ln>
              <a:effectLst/>
            </c:spPr>
          </c:marker>
          <c:xVal>
            <c:numRef>
              <c:f>'PDF and Buffer'!$A$111:$A$126</c:f>
              <c:numCache>
                <c:formatCode>#,##0</c:formatCode>
                <c:ptCount val="16"/>
                <c:pt idx="0">
                  <c:v>1</c:v>
                </c:pt>
                <c:pt idx="1">
                  <c:v>200</c:v>
                </c:pt>
                <c:pt idx="2">
                  <c:v>400</c:v>
                </c:pt>
                <c:pt idx="3">
                  <c:v>600</c:v>
                </c:pt>
                <c:pt idx="4">
                  <c:v>800</c:v>
                </c:pt>
                <c:pt idx="5">
                  <c:v>1000</c:v>
                </c:pt>
                <c:pt idx="6">
                  <c:v>1200</c:v>
                </c:pt>
                <c:pt idx="7">
                  <c:v>1400</c:v>
                </c:pt>
                <c:pt idx="8">
                  <c:v>1600</c:v>
                </c:pt>
                <c:pt idx="9">
                  <c:v>1800</c:v>
                </c:pt>
                <c:pt idx="10">
                  <c:v>2000</c:v>
                </c:pt>
                <c:pt idx="11">
                  <c:v>2200</c:v>
                </c:pt>
                <c:pt idx="12">
                  <c:v>2400</c:v>
                </c:pt>
                <c:pt idx="13">
                  <c:v>2600</c:v>
                </c:pt>
                <c:pt idx="14">
                  <c:v>2800</c:v>
                </c:pt>
                <c:pt idx="15">
                  <c:v>3000</c:v>
                </c:pt>
              </c:numCache>
            </c:numRef>
          </c:xVal>
          <c:yVal>
            <c:numRef>
              <c:f>'PDF and Buffer'!$D$111:$D$126</c:f>
              <c:numCache>
                <c:formatCode>General</c:formatCode>
                <c:ptCount val="16"/>
                <c:pt idx="0">
                  <c:v>1.3357256742683436E-26</c:v>
                </c:pt>
                <c:pt idx="1">
                  <c:v>1.2685237024220709E-4</c:v>
                </c:pt>
                <c:pt idx="2">
                  <c:v>5.5483199433577527E-4</c:v>
                </c:pt>
                <c:pt idx="3">
                  <c:v>7.5750728569591011E-4</c:v>
                </c:pt>
                <c:pt idx="4">
                  <c:v>7.3798666217158107E-4</c:v>
                </c:pt>
                <c:pt idx="5">
                  <c:v>6.2795365940005918E-4</c:v>
                </c:pt>
                <c:pt idx="6">
                  <c:v>5.0218336041310085E-4</c:v>
                </c:pt>
                <c:pt idx="7">
                  <c:v>3.8984293291702081E-4</c:v>
                </c:pt>
                <c:pt idx="8">
                  <c:v>2.9851051571196417E-4</c:v>
                </c:pt>
                <c:pt idx="9">
                  <c:v>2.2739281079052818E-4</c:v>
                </c:pt>
                <c:pt idx="10">
                  <c:v>1.7314487967413106E-4</c:v>
                </c:pt>
                <c:pt idx="11">
                  <c:v>1.3214285095087603E-4</c:v>
                </c:pt>
                <c:pt idx="12">
                  <c:v>1.0124228270648473E-4</c:v>
                </c:pt>
                <c:pt idx="13">
                  <c:v>7.7938326513348285E-5</c:v>
                </c:pt>
                <c:pt idx="14">
                  <c:v>6.0313947688430995E-5</c:v>
                </c:pt>
                <c:pt idx="15">
                  <c:v>4.6930716519620952E-5</c:v>
                </c:pt>
              </c:numCache>
            </c:numRef>
          </c:yVal>
          <c:smooth val="0"/>
          <c:extLst>
            <c:ext xmlns:c16="http://schemas.microsoft.com/office/drawing/2014/chart" uri="{C3380CC4-5D6E-409C-BE32-E72D297353CC}">
              <c16:uniqueId val="{00000002-CC84-42D3-B350-A5D4350B47CF}"/>
            </c:ext>
          </c:extLst>
        </c:ser>
        <c:ser>
          <c:idx val="3"/>
          <c:order val="3"/>
          <c:tx>
            <c:strRef>
              <c:f>'PDF and Buffer'!$E$110</c:f>
              <c:strCache>
                <c:ptCount val="1"/>
                <c:pt idx="0">
                  <c:v>CV=0.5</c:v>
                </c:pt>
              </c:strCache>
            </c:strRef>
          </c:tx>
          <c:spPr>
            <a:ln w="19050" cap="rnd">
              <a:solidFill>
                <a:schemeClr val="accent4"/>
              </a:solidFill>
              <a:round/>
            </a:ln>
            <a:effectLst/>
          </c:spPr>
          <c:marker>
            <c:symbol val="circle"/>
            <c:size val="5"/>
            <c:spPr>
              <a:solidFill>
                <a:schemeClr val="accent4"/>
              </a:solidFill>
              <a:ln w="9525">
                <a:solidFill>
                  <a:schemeClr val="accent4"/>
                </a:solidFill>
              </a:ln>
              <a:effectLst/>
            </c:spPr>
          </c:marker>
          <c:xVal>
            <c:numRef>
              <c:f>'PDF and Buffer'!$A$111:$A$126</c:f>
              <c:numCache>
                <c:formatCode>#,##0</c:formatCode>
                <c:ptCount val="16"/>
                <c:pt idx="0">
                  <c:v>1</c:v>
                </c:pt>
                <c:pt idx="1">
                  <c:v>200</c:v>
                </c:pt>
                <c:pt idx="2">
                  <c:v>400</c:v>
                </c:pt>
                <c:pt idx="3">
                  <c:v>600</c:v>
                </c:pt>
                <c:pt idx="4">
                  <c:v>800</c:v>
                </c:pt>
                <c:pt idx="5">
                  <c:v>1000</c:v>
                </c:pt>
                <c:pt idx="6">
                  <c:v>1200</c:v>
                </c:pt>
                <c:pt idx="7">
                  <c:v>1400</c:v>
                </c:pt>
                <c:pt idx="8">
                  <c:v>1600</c:v>
                </c:pt>
                <c:pt idx="9">
                  <c:v>1800</c:v>
                </c:pt>
                <c:pt idx="10">
                  <c:v>2000</c:v>
                </c:pt>
                <c:pt idx="11">
                  <c:v>2200</c:v>
                </c:pt>
                <c:pt idx="12">
                  <c:v>2400</c:v>
                </c:pt>
                <c:pt idx="13">
                  <c:v>2600</c:v>
                </c:pt>
                <c:pt idx="14">
                  <c:v>2800</c:v>
                </c:pt>
                <c:pt idx="15">
                  <c:v>3000</c:v>
                </c:pt>
              </c:numCache>
            </c:numRef>
          </c:xVal>
          <c:yVal>
            <c:numRef>
              <c:f>'PDF and Buffer'!$E$111:$E$126</c:f>
              <c:numCache>
                <c:formatCode>General</c:formatCode>
                <c:ptCount val="16"/>
                <c:pt idx="0">
                  <c:v>1.1990713312202751E-7</c:v>
                </c:pt>
                <c:pt idx="1">
                  <c:v>7.0383012429128681E-4</c:v>
                </c:pt>
                <c:pt idx="2">
                  <c:v>6.0521694881503988E-4</c:v>
                </c:pt>
                <c:pt idx="3">
                  <c:v>4.8266851121820758E-4</c:v>
                </c:pt>
                <c:pt idx="4">
                  <c:v>3.8646515183581129E-4</c:v>
                </c:pt>
                <c:pt idx="5">
                  <c:v>3.1397682970003008E-4</c:v>
                </c:pt>
                <c:pt idx="6">
                  <c:v>2.5896754883532455E-4</c:v>
                </c:pt>
                <c:pt idx="7">
                  <c:v>2.1654197361967636E-4</c:v>
                </c:pt>
                <c:pt idx="8">
                  <c:v>1.8325913096236591E-4</c:v>
                </c:pt>
                <c:pt idx="9">
                  <c:v>1.5673121659521658E-4</c:v>
                </c:pt>
                <c:pt idx="10">
                  <c:v>1.3528374512492464E-4</c:v>
                </c:pt>
                <c:pt idx="11">
                  <c:v>1.1772253582644708E-4</c:v>
                </c:pt>
                <c:pt idx="12">
                  <c:v>1.0318052942503827E-4</c:v>
                </c:pt>
                <c:pt idx="13">
                  <c:v>9.1017197525381237E-5</c:v>
                </c:pt>
                <c:pt idx="14">
                  <c:v>8.0751689281121478E-5</c:v>
                </c:pt>
                <c:pt idx="15">
                  <c:v>7.2017668306419467E-5</c:v>
                </c:pt>
              </c:numCache>
            </c:numRef>
          </c:yVal>
          <c:smooth val="0"/>
          <c:extLst>
            <c:ext xmlns:c16="http://schemas.microsoft.com/office/drawing/2014/chart" uri="{C3380CC4-5D6E-409C-BE32-E72D297353CC}">
              <c16:uniqueId val="{00000003-CC84-42D3-B350-A5D4350B47CF}"/>
            </c:ext>
          </c:extLst>
        </c:ser>
        <c:ser>
          <c:idx val="4"/>
          <c:order val="4"/>
          <c:tx>
            <c:strRef>
              <c:f>'PDF and Buffer'!$F$110</c:f>
              <c:strCache>
                <c:ptCount val="1"/>
                <c:pt idx="0">
                  <c:v>CV=0.75</c:v>
                </c:pt>
              </c:strCache>
            </c:strRef>
          </c:tx>
          <c:spPr>
            <a:ln w="19050" cap="rnd">
              <a:solidFill>
                <a:schemeClr val="accent5"/>
              </a:solidFill>
              <a:round/>
            </a:ln>
            <a:effectLst/>
          </c:spPr>
          <c:marker>
            <c:symbol val="circle"/>
            <c:size val="5"/>
            <c:spPr>
              <a:solidFill>
                <a:schemeClr val="accent5"/>
              </a:solidFill>
              <a:ln w="9525">
                <a:solidFill>
                  <a:schemeClr val="accent5"/>
                </a:solidFill>
              </a:ln>
              <a:effectLst/>
            </c:spPr>
          </c:marker>
          <c:xVal>
            <c:numRef>
              <c:f>'PDF and Buffer'!$A$111:$A$126</c:f>
              <c:numCache>
                <c:formatCode>#,##0</c:formatCode>
                <c:ptCount val="16"/>
                <c:pt idx="0">
                  <c:v>1</c:v>
                </c:pt>
                <c:pt idx="1">
                  <c:v>200</c:v>
                </c:pt>
                <c:pt idx="2">
                  <c:v>400</c:v>
                </c:pt>
                <c:pt idx="3">
                  <c:v>600</c:v>
                </c:pt>
                <c:pt idx="4">
                  <c:v>800</c:v>
                </c:pt>
                <c:pt idx="5">
                  <c:v>1000</c:v>
                </c:pt>
                <c:pt idx="6">
                  <c:v>1200</c:v>
                </c:pt>
                <c:pt idx="7">
                  <c:v>1400</c:v>
                </c:pt>
                <c:pt idx="8">
                  <c:v>1600</c:v>
                </c:pt>
                <c:pt idx="9">
                  <c:v>1800</c:v>
                </c:pt>
                <c:pt idx="10">
                  <c:v>2000</c:v>
                </c:pt>
                <c:pt idx="11">
                  <c:v>2200</c:v>
                </c:pt>
                <c:pt idx="12">
                  <c:v>2400</c:v>
                </c:pt>
                <c:pt idx="13">
                  <c:v>2600</c:v>
                </c:pt>
                <c:pt idx="14">
                  <c:v>2800</c:v>
                </c:pt>
                <c:pt idx="15">
                  <c:v>3000</c:v>
                </c:pt>
              </c:numCache>
            </c:numRef>
          </c:xVal>
          <c:yVal>
            <c:numRef>
              <c:f>'PDF and Buffer'!$F$111:$F$126</c:f>
              <c:numCache>
                <c:formatCode>General</c:formatCode>
                <c:ptCount val="16"/>
                <c:pt idx="0">
                  <c:v>2.9399404075110361E-4</c:v>
                </c:pt>
                <c:pt idx="1">
                  <c:v>7.3270981711263928E-4</c:v>
                </c:pt>
                <c:pt idx="2">
                  <c:v>4.6618337541932882E-4</c:v>
                </c:pt>
                <c:pt idx="3">
                  <c:v>3.3655516022131976E-4</c:v>
                </c:pt>
                <c:pt idx="4">
                  <c:v>2.5986021157690362E-4</c:v>
                </c:pt>
                <c:pt idx="5">
                  <c:v>2.0931788646668626E-4</c:v>
                </c:pt>
                <c:pt idx="6">
                  <c:v>1.7363528343039946E-4</c:v>
                </c:pt>
                <c:pt idx="7">
                  <c:v>1.4720092504218676E-4</c:v>
                </c:pt>
                <c:pt idx="8">
                  <c:v>1.2690567030232002E-4</c:v>
                </c:pt>
                <c:pt idx="9">
                  <c:v>1.1088701293387805E-4</c:v>
                </c:pt>
                <c:pt idx="10">
                  <c:v>9.7961508066559004E-5</c:v>
                </c:pt>
                <c:pt idx="11">
                  <c:v>8.7341631448853007E-5</c:v>
                </c:pt>
                <c:pt idx="12">
                  <c:v>7.8483423830877106E-5</c:v>
                </c:pt>
                <c:pt idx="13">
                  <c:v>7.0999430112523142E-5</c:v>
                </c:pt>
                <c:pt idx="14">
                  <c:v>6.4606451229482908E-5</c:v>
                </c:pt>
                <c:pt idx="15">
                  <c:v>5.9092883175183467E-5</c:v>
                </c:pt>
              </c:numCache>
            </c:numRef>
          </c:yVal>
          <c:smooth val="0"/>
          <c:extLst>
            <c:ext xmlns:c16="http://schemas.microsoft.com/office/drawing/2014/chart" uri="{C3380CC4-5D6E-409C-BE32-E72D297353CC}">
              <c16:uniqueId val="{00000004-CC84-42D3-B350-A5D4350B47CF}"/>
            </c:ext>
          </c:extLst>
        </c:ser>
        <c:ser>
          <c:idx val="5"/>
          <c:order val="5"/>
          <c:tx>
            <c:strRef>
              <c:f>'PDF and Buffer'!$G$110</c:f>
              <c:strCache>
                <c:ptCount val="1"/>
                <c:pt idx="0">
                  <c:v>CV=1.0</c:v>
                </c:pt>
              </c:strCache>
            </c:strRef>
          </c:tx>
          <c:spPr>
            <a:ln w="19050" cap="rnd">
              <a:solidFill>
                <a:schemeClr val="accent6"/>
              </a:solidFill>
              <a:round/>
            </a:ln>
            <a:effectLst/>
          </c:spPr>
          <c:marker>
            <c:symbol val="circle"/>
            <c:size val="5"/>
            <c:spPr>
              <a:solidFill>
                <a:schemeClr val="accent6"/>
              </a:solidFill>
              <a:ln w="9525">
                <a:solidFill>
                  <a:schemeClr val="accent6"/>
                </a:solidFill>
              </a:ln>
              <a:effectLst/>
            </c:spPr>
          </c:marker>
          <c:xVal>
            <c:numRef>
              <c:f>'PDF and Buffer'!$A$111:$A$126</c:f>
              <c:numCache>
                <c:formatCode>#,##0</c:formatCode>
                <c:ptCount val="16"/>
                <c:pt idx="0">
                  <c:v>1</c:v>
                </c:pt>
                <c:pt idx="1">
                  <c:v>200</c:v>
                </c:pt>
                <c:pt idx="2">
                  <c:v>400</c:v>
                </c:pt>
                <c:pt idx="3">
                  <c:v>600</c:v>
                </c:pt>
                <c:pt idx="4">
                  <c:v>800</c:v>
                </c:pt>
                <c:pt idx="5">
                  <c:v>1000</c:v>
                </c:pt>
                <c:pt idx="6">
                  <c:v>1200</c:v>
                </c:pt>
                <c:pt idx="7">
                  <c:v>1400</c:v>
                </c:pt>
                <c:pt idx="8">
                  <c:v>1600</c:v>
                </c:pt>
                <c:pt idx="9">
                  <c:v>1800</c:v>
                </c:pt>
                <c:pt idx="10">
                  <c:v>2000</c:v>
                </c:pt>
                <c:pt idx="11">
                  <c:v>2200</c:v>
                </c:pt>
                <c:pt idx="12">
                  <c:v>2400</c:v>
                </c:pt>
                <c:pt idx="13">
                  <c:v>2600</c:v>
                </c:pt>
                <c:pt idx="14">
                  <c:v>2800</c:v>
                </c:pt>
                <c:pt idx="15">
                  <c:v>3000</c:v>
                </c:pt>
              </c:numCache>
            </c:numRef>
          </c:xVal>
          <c:yVal>
            <c:numRef>
              <c:f>'PDF and Buffer'!$G$111:$G$126</c:f>
              <c:numCache>
                <c:formatCode>General</c:formatCode>
                <c:ptCount val="16"/>
                <c:pt idx="0">
                  <c:v>3.9026037649076014E-3</c:v>
                </c:pt>
                <c:pt idx="1">
                  <c:v>6.4229962772131008E-4</c:v>
                </c:pt>
                <c:pt idx="2">
                  <c:v>3.6776973027584164E-4</c:v>
                </c:pt>
                <c:pt idx="3">
                  <c:v>2.5641416213173398E-4</c:v>
                </c:pt>
                <c:pt idx="4">
                  <c:v>1.9548043591577816E-4</c:v>
                </c:pt>
                <c:pt idx="5">
                  <c:v>1.5698841485001501E-4</c:v>
                </c:pt>
                <c:pt idx="6">
                  <c:v>1.3048740857664624E-4</c:v>
                </c:pt>
                <c:pt idx="7">
                  <c:v>1.1115594628678095E-4</c:v>
                </c:pt>
                <c:pt idx="8">
                  <c:v>9.6453862352570001E-5</c:v>
                </c:pt>
                <c:pt idx="9">
                  <c:v>8.4913687599783282E-5</c:v>
                </c:pt>
                <c:pt idx="10">
                  <c:v>7.5627912306657343E-5</c:v>
                </c:pt>
                <c:pt idx="11">
                  <c:v>6.8005039284716685E-5</c:v>
                </c:pt>
                <c:pt idx="12">
                  <c:v>6.1643063091604646E-5</c:v>
                </c:pt>
                <c:pt idx="13">
                  <c:v>5.6259265532634344E-5</c:v>
                </c:pt>
                <c:pt idx="14">
                  <c:v>5.1649079385591287E-5</c:v>
                </c:pt>
                <c:pt idx="15">
                  <c:v>4.7660876766122995E-5</c:v>
                </c:pt>
              </c:numCache>
            </c:numRef>
          </c:yVal>
          <c:smooth val="0"/>
          <c:extLst>
            <c:ext xmlns:c16="http://schemas.microsoft.com/office/drawing/2014/chart" uri="{C3380CC4-5D6E-409C-BE32-E72D297353CC}">
              <c16:uniqueId val="{00000005-CC84-42D3-B350-A5D4350B47CF}"/>
            </c:ext>
          </c:extLst>
        </c:ser>
        <c:dLbls>
          <c:showLegendKey val="0"/>
          <c:showVal val="0"/>
          <c:showCatName val="0"/>
          <c:showSerName val="0"/>
          <c:showPercent val="0"/>
          <c:showBubbleSize val="0"/>
        </c:dLbls>
        <c:axId val="616185280"/>
        <c:axId val="616187904"/>
      </c:scatterChart>
      <c:valAx>
        <c:axId val="616185280"/>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Yield</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6187904"/>
        <c:crosses val="autoZero"/>
        <c:crossBetween val="midCat"/>
      </c:valAx>
      <c:valAx>
        <c:axId val="616187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618528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0" i="0" baseline="0">
                <a:solidFill>
                  <a:schemeClr val="tx1"/>
                </a:solidFill>
                <a:effectLst/>
              </a:rPr>
              <a:t>PDF of OFL assuming Log Normal Distribution</a:t>
            </a:r>
            <a:endParaRPr lang="en-US">
              <a:solidFill>
                <a:schemeClr val="tx1"/>
              </a:solidFill>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Examples!$C$1</c:f>
              <c:strCache>
                <c:ptCount val="1"/>
                <c:pt idx="0">
                  <c:v>LogN PDF</c:v>
                </c:pt>
              </c:strCache>
            </c:strRef>
          </c:tx>
          <c:spPr>
            <a:ln w="28575" cap="rnd">
              <a:solidFill>
                <a:schemeClr val="accent1"/>
              </a:solidFill>
              <a:round/>
            </a:ln>
            <a:effectLst/>
          </c:spPr>
          <c:marker>
            <c:symbol val="circle"/>
            <c:size val="6"/>
            <c:spPr>
              <a:solidFill>
                <a:schemeClr val="accent1"/>
              </a:solidFill>
              <a:ln w="9525">
                <a:solidFill>
                  <a:schemeClr val="accent1"/>
                </a:solidFill>
              </a:ln>
              <a:effectLst/>
            </c:spPr>
          </c:marker>
          <c:xVal>
            <c:numRef>
              <c:f>Examples!$A$2:$A$43</c:f>
              <c:numCache>
                <c:formatCode>#,##0</c:formatCode>
                <c:ptCount val="42"/>
                <c:pt idx="0">
                  <c:v>1</c:v>
                </c:pt>
                <c:pt idx="1">
                  <c:v>50</c:v>
                </c:pt>
                <c:pt idx="2">
                  <c:v>100</c:v>
                </c:pt>
                <c:pt idx="3">
                  <c:v>150</c:v>
                </c:pt>
                <c:pt idx="4">
                  <c:v>200</c:v>
                </c:pt>
                <c:pt idx="5">
                  <c:v>250</c:v>
                </c:pt>
                <c:pt idx="6">
                  <c:v>300</c:v>
                </c:pt>
                <c:pt idx="7">
                  <c:v>350</c:v>
                </c:pt>
                <c:pt idx="8">
                  <c:v>400</c:v>
                </c:pt>
                <c:pt idx="9">
                  <c:v>450</c:v>
                </c:pt>
                <c:pt idx="10">
                  <c:v>500</c:v>
                </c:pt>
                <c:pt idx="11">
                  <c:v>600</c:v>
                </c:pt>
                <c:pt idx="12">
                  <c:v>700</c:v>
                </c:pt>
                <c:pt idx="13">
                  <c:v>800</c:v>
                </c:pt>
                <c:pt idx="14">
                  <c:v>900</c:v>
                </c:pt>
                <c:pt idx="15">
                  <c:v>1000</c:v>
                </c:pt>
                <c:pt idx="16">
                  <c:v>1100</c:v>
                </c:pt>
                <c:pt idx="17">
                  <c:v>1200</c:v>
                </c:pt>
                <c:pt idx="18">
                  <c:v>1300</c:v>
                </c:pt>
                <c:pt idx="19">
                  <c:v>1400</c:v>
                </c:pt>
                <c:pt idx="20">
                  <c:v>1500</c:v>
                </c:pt>
                <c:pt idx="21">
                  <c:v>1550</c:v>
                </c:pt>
                <c:pt idx="22">
                  <c:v>1600</c:v>
                </c:pt>
                <c:pt idx="23">
                  <c:v>1650</c:v>
                </c:pt>
                <c:pt idx="24">
                  <c:v>1700</c:v>
                </c:pt>
                <c:pt idx="25">
                  <c:v>1750</c:v>
                </c:pt>
                <c:pt idx="26">
                  <c:v>1800</c:v>
                </c:pt>
                <c:pt idx="27">
                  <c:v>1850</c:v>
                </c:pt>
                <c:pt idx="28">
                  <c:v>1900</c:v>
                </c:pt>
                <c:pt idx="29">
                  <c:v>1950</c:v>
                </c:pt>
                <c:pt idx="30">
                  <c:v>2000</c:v>
                </c:pt>
                <c:pt idx="31">
                  <c:v>2100</c:v>
                </c:pt>
                <c:pt idx="32">
                  <c:v>2200</c:v>
                </c:pt>
                <c:pt idx="33">
                  <c:v>2300</c:v>
                </c:pt>
                <c:pt idx="34">
                  <c:v>2400</c:v>
                </c:pt>
                <c:pt idx="35">
                  <c:v>2500</c:v>
                </c:pt>
                <c:pt idx="36">
                  <c:v>3000</c:v>
                </c:pt>
                <c:pt idx="37">
                  <c:v>3500</c:v>
                </c:pt>
                <c:pt idx="38">
                  <c:v>4000</c:v>
                </c:pt>
                <c:pt idx="39">
                  <c:v>4500</c:v>
                </c:pt>
                <c:pt idx="40">
                  <c:v>5000</c:v>
                </c:pt>
                <c:pt idx="41">
                  <c:v>6000</c:v>
                </c:pt>
              </c:numCache>
            </c:numRef>
          </c:xVal>
          <c:yVal>
            <c:numRef>
              <c:f>Examples!$C$2:$C$43</c:f>
              <c:numCache>
                <c:formatCode>General</c:formatCode>
                <c:ptCount val="42"/>
                <c:pt idx="0">
                  <c:v>4.9568921257148382E-161</c:v>
                </c:pt>
                <c:pt idx="1">
                  <c:v>1.6303969493494976E-41</c:v>
                </c:pt>
                <c:pt idx="2">
                  <c:v>6.8717994081868557E-29</c:v>
                </c:pt>
                <c:pt idx="3">
                  <c:v>1.0683363842205905E-22</c:v>
                </c:pt>
                <c:pt idx="4">
                  <c:v>7.7183496750621319E-19</c:v>
                </c:pt>
                <c:pt idx="5">
                  <c:v>3.7607634409978995E-16</c:v>
                </c:pt>
                <c:pt idx="6">
                  <c:v>3.7435142639689807E-14</c:v>
                </c:pt>
                <c:pt idx="7">
                  <c:v>1.3292648324602124E-12</c:v>
                </c:pt>
                <c:pt idx="8">
                  <c:v>2.310230341199298E-11</c:v>
                </c:pt>
                <c:pt idx="9">
                  <c:v>2.3886347125875738E-10</c:v>
                </c:pt>
                <c:pt idx="10">
                  <c:v>1.6697824971902794E-9</c:v>
                </c:pt>
                <c:pt idx="11">
                  <c:v>3.4956490284168148E-8</c:v>
                </c:pt>
                <c:pt idx="12">
                  <c:v>3.3216195471786034E-7</c:v>
                </c:pt>
                <c:pt idx="13">
                  <c:v>1.8427353759303423E-6</c:v>
                </c:pt>
                <c:pt idx="14">
                  <c:v>6.9584989413333759E-6</c:v>
                </c:pt>
                <c:pt idx="15">
                  <c:v>1.9756984051773127E-5</c:v>
                </c:pt>
                <c:pt idx="16">
                  <c:v>4.5128921691545757E-5</c:v>
                </c:pt>
                <c:pt idx="17">
                  <c:v>8.6986730642668692E-5</c:v>
                </c:pt>
                <c:pt idx="18">
                  <c:v>1.4648827976441531E-4</c:v>
                </c:pt>
                <c:pt idx="19">
                  <c:v>2.2118981068545242E-4</c:v>
                </c:pt>
                <c:pt idx="20">
                  <c:v>3.0543921781355323E-4</c:v>
                </c:pt>
                <c:pt idx="21">
                  <c:v>3.4881604432523749E-4</c:v>
                </c:pt>
                <c:pt idx="22">
                  <c:v>3.9169454204945203E-4</c:v>
                </c:pt>
                <c:pt idx="23">
                  <c:v>4.331067533468666E-4</c:v>
                </c:pt>
                <c:pt idx="24">
                  <c:v>4.7216159673577984E-4</c:v>
                </c:pt>
                <c:pt idx="25">
                  <c:v>5.0807738865488237E-4</c:v>
                </c:pt>
                <c:pt idx="26">
                  <c:v>5.4020456319557456E-4</c:v>
                </c:pt>
                <c:pt idx="27">
                  <c:v>5.6803876357022721E-4</c:v>
                </c:pt>
                <c:pt idx="28">
                  <c:v>5.912251418194142E-4</c:v>
                </c:pt>
                <c:pt idx="29">
                  <c:v>6.095551400784906E-4</c:v>
                </c:pt>
                <c:pt idx="30">
                  <c:v>6.2295725913996431E-4</c:v>
                </c:pt>
                <c:pt idx="31">
                  <c:v>6.3529216717755856E-4</c:v>
                </c:pt>
                <c:pt idx="32">
                  <c:v>6.2981652994420858E-4</c:v>
                </c:pt>
                <c:pt idx="33">
                  <c:v>6.092394627775496E-4</c:v>
                </c:pt>
                <c:pt idx="34">
                  <c:v>5.7683957952768853E-4</c:v>
                </c:pt>
                <c:pt idx="35">
                  <c:v>5.3600896875580532E-4</c:v>
                </c:pt>
                <c:pt idx="36">
                  <c:v>3.0045531913420537E-4</c:v>
                </c:pt>
                <c:pt idx="37">
                  <c:v>1.3374421578511009E-4</c:v>
                </c:pt>
                <c:pt idx="38">
                  <c:v>5.2344699300863783E-5</c:v>
                </c:pt>
                <c:pt idx="39">
                  <c:v>1.9064119340500992E-5</c:v>
                </c:pt>
                <c:pt idx="40">
                  <c:v>6.6809707420011266E-6</c:v>
                </c:pt>
                <c:pt idx="41">
                  <c:v>7.8761114303049812E-7</c:v>
                </c:pt>
              </c:numCache>
            </c:numRef>
          </c:yVal>
          <c:smooth val="0"/>
          <c:extLst>
            <c:ext xmlns:c16="http://schemas.microsoft.com/office/drawing/2014/chart" uri="{C3380CC4-5D6E-409C-BE32-E72D297353CC}">
              <c16:uniqueId val="{00000000-7D16-44EB-BCB1-0A30600ABBD0}"/>
            </c:ext>
          </c:extLst>
        </c:ser>
        <c:ser>
          <c:idx val="1"/>
          <c:order val="1"/>
          <c:tx>
            <c:strRef>
              <c:f>Examples!$F$13</c:f>
              <c:strCache>
                <c:ptCount val="1"/>
                <c:pt idx="0">
                  <c:v>OFL</c:v>
                </c:pt>
              </c:strCache>
            </c:strRef>
          </c:tx>
          <c:spPr>
            <a:ln w="28575" cap="rnd">
              <a:solidFill>
                <a:srgbClr val="FF0000"/>
              </a:solidFill>
              <a:round/>
            </a:ln>
            <a:effectLst/>
          </c:spPr>
          <c:marker>
            <c:symbol val="none"/>
          </c:marker>
          <c:xVal>
            <c:numRef>
              <c:f>Examples!$F$14:$F$15</c:f>
              <c:numCache>
                <c:formatCode>#,##0</c:formatCode>
                <c:ptCount val="2"/>
                <c:pt idx="0">
                  <c:v>2296</c:v>
                </c:pt>
                <c:pt idx="1">
                  <c:v>2296</c:v>
                </c:pt>
              </c:numCache>
            </c:numRef>
          </c:xVal>
          <c:yVal>
            <c:numRef>
              <c:f>Examples!$G$14:$G$15</c:f>
              <c:numCache>
                <c:formatCode>General</c:formatCode>
                <c:ptCount val="2"/>
                <c:pt idx="0">
                  <c:v>0</c:v>
                </c:pt>
                <c:pt idx="1">
                  <c:v>6.3529216717755856E-4</c:v>
                </c:pt>
              </c:numCache>
            </c:numRef>
          </c:yVal>
          <c:smooth val="0"/>
          <c:extLst>
            <c:ext xmlns:c16="http://schemas.microsoft.com/office/drawing/2014/chart" uri="{C3380CC4-5D6E-409C-BE32-E72D297353CC}">
              <c16:uniqueId val="{00000001-7D16-44EB-BCB1-0A30600ABBD0}"/>
            </c:ext>
          </c:extLst>
        </c:ser>
        <c:ser>
          <c:idx val="2"/>
          <c:order val="2"/>
          <c:tx>
            <c:strRef>
              <c:f>Examples!$K$14</c:f>
              <c:strCache>
                <c:ptCount val="1"/>
                <c:pt idx="0">
                  <c:v>ABC</c:v>
                </c:pt>
              </c:strCache>
            </c:strRef>
          </c:tx>
          <c:spPr>
            <a:ln w="28575" cap="rnd">
              <a:solidFill>
                <a:srgbClr val="7030A0"/>
              </a:solidFill>
              <a:round/>
            </a:ln>
            <a:effectLst/>
          </c:spPr>
          <c:marker>
            <c:symbol val="none"/>
          </c:marker>
          <c:xVal>
            <c:numRef>
              <c:f>Examples!$K$15:$K$16</c:f>
              <c:numCache>
                <c:formatCode>#,##0</c:formatCode>
                <c:ptCount val="2"/>
                <c:pt idx="0">
                  <c:v>2215.311015075969</c:v>
                </c:pt>
                <c:pt idx="1">
                  <c:v>2215.311015075969</c:v>
                </c:pt>
              </c:numCache>
            </c:numRef>
          </c:xVal>
          <c:yVal>
            <c:numRef>
              <c:f>Examples!$L$15:$L$16</c:f>
              <c:numCache>
                <c:formatCode>General</c:formatCode>
                <c:ptCount val="2"/>
                <c:pt idx="0">
                  <c:v>0</c:v>
                </c:pt>
                <c:pt idx="1">
                  <c:v>6.3529216717755856E-4</c:v>
                </c:pt>
              </c:numCache>
            </c:numRef>
          </c:yVal>
          <c:smooth val="0"/>
          <c:extLst>
            <c:ext xmlns:c16="http://schemas.microsoft.com/office/drawing/2014/chart" uri="{C3380CC4-5D6E-409C-BE32-E72D297353CC}">
              <c16:uniqueId val="{00000002-7D16-44EB-BCB1-0A30600ABBD0}"/>
            </c:ext>
          </c:extLst>
        </c:ser>
        <c:dLbls>
          <c:showLegendKey val="0"/>
          <c:showVal val="0"/>
          <c:showCatName val="0"/>
          <c:showSerName val="0"/>
          <c:showPercent val="0"/>
          <c:showBubbleSize val="0"/>
        </c:dLbls>
        <c:axId val="1980109424"/>
        <c:axId val="1984656320"/>
      </c:scatterChart>
      <c:valAx>
        <c:axId val="1980109424"/>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84656320"/>
        <c:crosses val="autoZero"/>
        <c:crossBetween val="midCat"/>
      </c:valAx>
      <c:valAx>
        <c:axId val="19846563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80109424"/>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solidFill>
                  <a:schemeClr val="tx1"/>
                </a:solidFill>
              </a:rPr>
              <a:t>PDF of OFL assuming Normal Distribution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Examples!$D$1</c:f>
              <c:strCache>
                <c:ptCount val="1"/>
                <c:pt idx="0">
                  <c:v>Norm PDF</c:v>
                </c:pt>
              </c:strCache>
            </c:strRef>
          </c:tx>
          <c:spPr>
            <a:ln w="28575" cap="rnd">
              <a:solidFill>
                <a:schemeClr val="accent1"/>
              </a:solidFill>
              <a:round/>
            </a:ln>
            <a:effectLst/>
          </c:spPr>
          <c:marker>
            <c:symbol val="circle"/>
            <c:size val="6"/>
            <c:spPr>
              <a:solidFill>
                <a:schemeClr val="accent1"/>
              </a:solidFill>
              <a:ln w="9525">
                <a:solidFill>
                  <a:schemeClr val="accent1"/>
                </a:solidFill>
              </a:ln>
              <a:effectLst/>
            </c:spPr>
          </c:marker>
          <c:xVal>
            <c:numRef>
              <c:f>Examples!$A$2:$A$43</c:f>
              <c:numCache>
                <c:formatCode>#,##0</c:formatCode>
                <c:ptCount val="42"/>
                <c:pt idx="0">
                  <c:v>1</c:v>
                </c:pt>
                <c:pt idx="1">
                  <c:v>50</c:v>
                </c:pt>
                <c:pt idx="2">
                  <c:v>100</c:v>
                </c:pt>
                <c:pt idx="3">
                  <c:v>150</c:v>
                </c:pt>
                <c:pt idx="4">
                  <c:v>200</c:v>
                </c:pt>
                <c:pt idx="5">
                  <c:v>250</c:v>
                </c:pt>
                <c:pt idx="6">
                  <c:v>300</c:v>
                </c:pt>
                <c:pt idx="7">
                  <c:v>350</c:v>
                </c:pt>
                <c:pt idx="8">
                  <c:v>400</c:v>
                </c:pt>
                <c:pt idx="9">
                  <c:v>450</c:v>
                </c:pt>
                <c:pt idx="10">
                  <c:v>500</c:v>
                </c:pt>
                <c:pt idx="11">
                  <c:v>600</c:v>
                </c:pt>
                <c:pt idx="12">
                  <c:v>700</c:v>
                </c:pt>
                <c:pt idx="13">
                  <c:v>800</c:v>
                </c:pt>
                <c:pt idx="14">
                  <c:v>900</c:v>
                </c:pt>
                <c:pt idx="15">
                  <c:v>1000</c:v>
                </c:pt>
                <c:pt idx="16">
                  <c:v>1100</c:v>
                </c:pt>
                <c:pt idx="17">
                  <c:v>1200</c:v>
                </c:pt>
                <c:pt idx="18">
                  <c:v>1300</c:v>
                </c:pt>
                <c:pt idx="19">
                  <c:v>1400</c:v>
                </c:pt>
                <c:pt idx="20">
                  <c:v>1500</c:v>
                </c:pt>
                <c:pt idx="21">
                  <c:v>1550</c:v>
                </c:pt>
                <c:pt idx="22">
                  <c:v>1600</c:v>
                </c:pt>
                <c:pt idx="23">
                  <c:v>1650</c:v>
                </c:pt>
                <c:pt idx="24">
                  <c:v>1700</c:v>
                </c:pt>
                <c:pt idx="25">
                  <c:v>1750</c:v>
                </c:pt>
                <c:pt idx="26">
                  <c:v>1800</c:v>
                </c:pt>
                <c:pt idx="27">
                  <c:v>1850</c:v>
                </c:pt>
                <c:pt idx="28">
                  <c:v>1900</c:v>
                </c:pt>
                <c:pt idx="29">
                  <c:v>1950</c:v>
                </c:pt>
                <c:pt idx="30">
                  <c:v>2000</c:v>
                </c:pt>
                <c:pt idx="31">
                  <c:v>2100</c:v>
                </c:pt>
                <c:pt idx="32">
                  <c:v>2200</c:v>
                </c:pt>
                <c:pt idx="33">
                  <c:v>2300</c:v>
                </c:pt>
                <c:pt idx="34">
                  <c:v>2400</c:v>
                </c:pt>
                <c:pt idx="35">
                  <c:v>2500</c:v>
                </c:pt>
                <c:pt idx="36">
                  <c:v>3000</c:v>
                </c:pt>
                <c:pt idx="37">
                  <c:v>3500</c:v>
                </c:pt>
                <c:pt idx="38">
                  <c:v>4000</c:v>
                </c:pt>
                <c:pt idx="39">
                  <c:v>4500</c:v>
                </c:pt>
                <c:pt idx="40">
                  <c:v>5000</c:v>
                </c:pt>
                <c:pt idx="41">
                  <c:v>6000</c:v>
                </c:pt>
              </c:numCache>
            </c:numRef>
          </c:xVal>
          <c:yVal>
            <c:numRef>
              <c:f>Examples!$D$2:$D$43</c:f>
              <c:numCache>
                <c:formatCode>General</c:formatCode>
                <c:ptCount val="42"/>
                <c:pt idx="0">
                  <c:v>3.5004609135546096E-25</c:v>
                </c:pt>
                <c:pt idx="1">
                  <c:v>2.8885466564747173E-24</c:v>
                </c:pt>
                <c:pt idx="2">
                  <c:v>2.3743721910355923E-23</c:v>
                </c:pt>
                <c:pt idx="3">
                  <c:v>1.8613254606226746E-22</c:v>
                </c:pt>
                <c:pt idx="4">
                  <c:v>1.3915536327336449E-21</c:v>
                </c:pt>
                <c:pt idx="5">
                  <c:v>9.9215994823559333E-21</c:v>
                </c:pt>
                <c:pt idx="6">
                  <c:v>6.7463294207729194E-20</c:v>
                </c:pt>
                <c:pt idx="7">
                  <c:v>4.3747929825192373E-19</c:v>
                </c:pt>
                <c:pt idx="8">
                  <c:v>2.7055251806899216E-18</c:v>
                </c:pt>
                <c:pt idx="9">
                  <c:v>1.5956945596946537E-17</c:v>
                </c:pt>
                <c:pt idx="10">
                  <c:v>8.9753637588653103E-17</c:v>
                </c:pt>
                <c:pt idx="11">
                  <c:v>2.4630259056325166E-15</c:v>
                </c:pt>
                <c:pt idx="12">
                  <c:v>5.5911654337691137E-14</c:v>
                </c:pt>
                <c:pt idx="13">
                  <c:v>1.049910181952691E-12</c:v>
                </c:pt>
                <c:pt idx="14">
                  <c:v>1.6308664350073076E-11</c:v>
                </c:pt>
                <c:pt idx="15">
                  <c:v>2.0955647465570689E-10</c:v>
                </c:pt>
                <c:pt idx="16">
                  <c:v>2.2274102561466968E-9</c:v>
                </c:pt>
                <c:pt idx="17">
                  <c:v>1.9584648820046501E-8</c:v>
                </c:pt>
                <c:pt idx="18">
                  <c:v>1.4244519496182348E-7</c:v>
                </c:pt>
                <c:pt idx="19">
                  <c:v>8.5703046788279605E-7</c:v>
                </c:pt>
                <c:pt idx="20">
                  <c:v>4.2654137178452114E-6</c:v>
                </c:pt>
                <c:pt idx="21">
                  <c:v>8.8623679454674471E-6</c:v>
                </c:pt>
                <c:pt idx="22">
                  <c:v>1.7560727477055068E-5</c:v>
                </c:pt>
                <c:pt idx="23">
                  <c:v>3.3184810341761682E-5</c:v>
                </c:pt>
                <c:pt idx="24">
                  <c:v>5.9805384535396364E-5</c:v>
                </c:pt>
                <c:pt idx="25">
                  <c:v>1.0278869324927334E-4</c:v>
                </c:pt>
                <c:pt idx="26">
                  <c:v>1.6848238948229073E-4</c:v>
                </c:pt>
                <c:pt idx="27">
                  <c:v>2.6337090255429098E-4</c:v>
                </c:pt>
                <c:pt idx="28">
                  <c:v>3.9263153815680601E-4</c:v>
                </c:pt>
                <c:pt idx="29">
                  <c:v>5.5822165665989098E-4</c:v>
                </c:pt>
                <c:pt idx="30">
                  <c:v>7.5688917095212698E-4</c:v>
                </c:pt>
                <c:pt idx="31">
                  <c:v>1.2069682450613955E-3</c:v>
                </c:pt>
                <c:pt idx="32">
                  <c:v>1.5921201491580364E-3</c:v>
                </c:pt>
                <c:pt idx="33">
                  <c:v>1.7372898216972664E-3</c:v>
                </c:pt>
                <c:pt idx="34">
                  <c:v>1.5681411593422027E-3</c:v>
                </c:pt>
                <c:pt idx="35">
                  <c:v>1.1708856267621584E-3</c:v>
                </c:pt>
                <c:pt idx="36">
                  <c:v>1.5790930087922759E-5</c:v>
                </c:pt>
                <c:pt idx="37">
                  <c:v>1.856572868420762E-9</c:v>
                </c:pt>
                <c:pt idx="38">
                  <c:v>1.9029498405420436E-15</c:v>
                </c:pt>
                <c:pt idx="39">
                  <c:v>1.7004103322927425E-23</c:v>
                </c:pt>
                <c:pt idx="40">
                  <c:v>1.3246196164585028E-33</c:v>
                </c:pt>
                <c:pt idx="41">
                  <c:v>5.3259763635234003E-60</c:v>
                </c:pt>
              </c:numCache>
            </c:numRef>
          </c:yVal>
          <c:smooth val="0"/>
          <c:extLst>
            <c:ext xmlns:c16="http://schemas.microsoft.com/office/drawing/2014/chart" uri="{C3380CC4-5D6E-409C-BE32-E72D297353CC}">
              <c16:uniqueId val="{00000000-AA50-44EF-81A5-DAB0F4C7A159}"/>
            </c:ext>
          </c:extLst>
        </c:ser>
        <c:ser>
          <c:idx val="1"/>
          <c:order val="1"/>
          <c:tx>
            <c:strRef>
              <c:f>Examples!$F$13</c:f>
              <c:strCache>
                <c:ptCount val="1"/>
                <c:pt idx="0">
                  <c:v>OFL</c:v>
                </c:pt>
              </c:strCache>
            </c:strRef>
          </c:tx>
          <c:spPr>
            <a:ln w="28575" cap="rnd">
              <a:solidFill>
                <a:srgbClr val="FF0000"/>
              </a:solidFill>
              <a:round/>
            </a:ln>
            <a:effectLst/>
          </c:spPr>
          <c:marker>
            <c:symbol val="none"/>
          </c:marker>
          <c:xVal>
            <c:numRef>
              <c:f>Examples!$F$14:$F$15</c:f>
              <c:numCache>
                <c:formatCode>#,##0</c:formatCode>
                <c:ptCount val="2"/>
                <c:pt idx="0">
                  <c:v>2296</c:v>
                </c:pt>
                <c:pt idx="1">
                  <c:v>2296</c:v>
                </c:pt>
              </c:numCache>
            </c:numRef>
          </c:xVal>
          <c:yVal>
            <c:numRef>
              <c:f>Examples!$H$14:$H$15</c:f>
              <c:numCache>
                <c:formatCode>General</c:formatCode>
                <c:ptCount val="2"/>
                <c:pt idx="0">
                  <c:v>0</c:v>
                </c:pt>
                <c:pt idx="1">
                  <c:v>1.7372898216972664E-3</c:v>
                </c:pt>
              </c:numCache>
            </c:numRef>
          </c:yVal>
          <c:smooth val="0"/>
          <c:extLst>
            <c:ext xmlns:c16="http://schemas.microsoft.com/office/drawing/2014/chart" uri="{C3380CC4-5D6E-409C-BE32-E72D297353CC}">
              <c16:uniqueId val="{00000001-AA50-44EF-81A5-DAB0F4C7A159}"/>
            </c:ext>
          </c:extLst>
        </c:ser>
        <c:ser>
          <c:idx val="2"/>
          <c:order val="2"/>
          <c:tx>
            <c:strRef>
              <c:f>Examples!$M$14</c:f>
              <c:strCache>
                <c:ptCount val="1"/>
                <c:pt idx="0">
                  <c:v>ABC</c:v>
                </c:pt>
              </c:strCache>
            </c:strRef>
          </c:tx>
          <c:spPr>
            <a:ln w="28575" cap="rnd">
              <a:solidFill>
                <a:srgbClr val="7030A0"/>
              </a:solidFill>
              <a:round/>
            </a:ln>
            <a:effectLst/>
          </c:spPr>
          <c:marker>
            <c:symbol val="none"/>
          </c:marker>
          <c:xVal>
            <c:numRef>
              <c:f>Examples!$M$15:$M$16</c:f>
              <c:numCache>
                <c:formatCode>#,##0</c:formatCode>
                <c:ptCount val="2"/>
                <c:pt idx="0">
                  <c:v>2267.1481547620751</c:v>
                </c:pt>
                <c:pt idx="1">
                  <c:v>2267.1481547620751</c:v>
                </c:pt>
              </c:numCache>
            </c:numRef>
          </c:xVal>
          <c:yVal>
            <c:numRef>
              <c:f>Examples!$N$15:$N$16</c:f>
              <c:numCache>
                <c:formatCode>General</c:formatCode>
                <c:ptCount val="2"/>
                <c:pt idx="0">
                  <c:v>0</c:v>
                </c:pt>
                <c:pt idx="1">
                  <c:v>1.7372898216972664E-3</c:v>
                </c:pt>
              </c:numCache>
            </c:numRef>
          </c:yVal>
          <c:smooth val="0"/>
          <c:extLst>
            <c:ext xmlns:c16="http://schemas.microsoft.com/office/drawing/2014/chart" uri="{C3380CC4-5D6E-409C-BE32-E72D297353CC}">
              <c16:uniqueId val="{00000002-AA50-44EF-81A5-DAB0F4C7A159}"/>
            </c:ext>
          </c:extLst>
        </c:ser>
        <c:dLbls>
          <c:showLegendKey val="0"/>
          <c:showVal val="0"/>
          <c:showCatName val="0"/>
          <c:showSerName val="0"/>
          <c:showPercent val="0"/>
          <c:showBubbleSize val="0"/>
        </c:dLbls>
        <c:axId val="608997952"/>
        <c:axId val="620683248"/>
      </c:scatterChart>
      <c:valAx>
        <c:axId val="60899795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0683248"/>
        <c:crosses val="autoZero"/>
        <c:crossBetween val="midCat"/>
      </c:valAx>
      <c:valAx>
        <c:axId val="6206832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8997952"/>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9525</xdr:rowOff>
    </xdr:from>
    <xdr:to>
      <xdr:col>9</xdr:col>
      <xdr:colOff>28574</xdr:colOff>
      <xdr:row>37</xdr:row>
      <xdr:rowOff>38100</xdr:rowOff>
    </xdr:to>
    <xdr:sp macro="" textlink="">
      <xdr:nvSpPr>
        <xdr:cNvPr id="2" name="TextBox 1">
          <a:extLst>
            <a:ext uri="{FF2B5EF4-FFF2-40B4-BE49-F238E27FC236}">
              <a16:creationId xmlns:a16="http://schemas.microsoft.com/office/drawing/2014/main" id="{E0F7830C-08B4-4910-93D7-9C37671FD98F}"/>
            </a:ext>
          </a:extLst>
        </xdr:cNvPr>
        <xdr:cNvSpPr txBox="1"/>
      </xdr:nvSpPr>
      <xdr:spPr>
        <a:xfrm>
          <a:off x="19050" y="9525"/>
          <a:ext cx="5495924" cy="6894195"/>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t>The following document explores how Alternative 3 of Action 4 in the ABC Control Rule discussion document might work. There are two example stocks presented, each with a different amount of uncertainty estimated within their respective models. Each stock also</a:t>
          </a:r>
          <a:r>
            <a:rPr lang="en-US" sz="1200" baseline="0"/>
            <a:t> has it's terminal biomass in a different position relative to SSB</a:t>
          </a:r>
          <a:r>
            <a:rPr lang="en-US" sz="1200" baseline="-25000"/>
            <a:t>MSY</a:t>
          </a:r>
          <a:r>
            <a:rPr lang="en-US" sz="1200" baseline="0"/>
            <a:t> and MSST.</a:t>
          </a:r>
        </a:p>
        <a:p>
          <a:endParaRPr lang="en-US" sz="1200" baseline="0"/>
        </a:p>
        <a:p>
          <a:r>
            <a:rPr lang="en-US" sz="1200" baseline="0"/>
            <a:t>The data used in this example are inferred fom the recent SEDAR updates, but may not be the exact estimated values. The values required here (mean and standard error of the PDF about OFL) are not quantities that have been provided through the stock assessment report, however these quantities can be obtained should the SSC continue to use this methodology.</a:t>
          </a:r>
        </a:p>
        <a:p>
          <a:endParaRPr lang="en-US" sz="1200" baseline="0"/>
        </a:p>
        <a:p>
          <a:r>
            <a:rPr lang="en-US" sz="1200" baseline="0"/>
            <a:t>For these examples, the Normal and Log Normal distributions were used as example distributions to represent the probability density function (PDF) about the OFL estimated in an assessment. There are many standard and non-standard distributions that can be used to describe the functional form of this PDF, depending on what assumptions are made in the assessment and how the MCB runs fall out.</a:t>
          </a:r>
          <a:endParaRPr lang="en-US" sz="1200"/>
        </a:p>
        <a:p>
          <a:endParaRPr lang="en-US" sz="1200"/>
        </a:p>
        <a:p>
          <a:r>
            <a:rPr lang="en-US" sz="1200"/>
            <a:t>The first is Black Sea Bass (BSB), which was estimated to have a very low amount of uncertainty around the estimates of OFL and ABC. BSB also has SSB&gt;</a:t>
          </a:r>
          <a:r>
            <a:rPr lang="en-US" sz="1100" baseline="0">
              <a:solidFill>
                <a:schemeClr val="dk1"/>
              </a:solidFill>
              <a:effectLst/>
              <a:latin typeface="+mn-lt"/>
              <a:ea typeface="+mn-ea"/>
              <a:cs typeface="+mn-cs"/>
            </a:rPr>
            <a:t>SSB</a:t>
          </a:r>
          <a:r>
            <a:rPr lang="en-US" sz="1100" baseline="-25000">
              <a:solidFill>
                <a:schemeClr val="dk1"/>
              </a:solidFill>
              <a:effectLst/>
              <a:latin typeface="+mn-lt"/>
              <a:ea typeface="+mn-ea"/>
              <a:cs typeface="+mn-cs"/>
            </a:rPr>
            <a:t>MSY</a:t>
          </a:r>
          <a:r>
            <a:rPr lang="en-US" sz="1100" baseline="0">
              <a:solidFill>
                <a:schemeClr val="dk1"/>
              </a:solidFill>
              <a:effectLst/>
              <a:latin typeface="+mn-lt"/>
              <a:ea typeface="+mn-ea"/>
              <a:cs typeface="+mn-cs"/>
            </a:rPr>
            <a:t> and a moderate risk of overfishing</a:t>
          </a:r>
          <a:r>
            <a:rPr lang="en-US" sz="1200"/>
            <a:t>. This helps to look at the ABC in the context</a:t>
          </a:r>
          <a:r>
            <a:rPr lang="en-US" sz="1200" baseline="0"/>
            <a:t> of the proposed risk tolerance alternative the Council is considering (Action 3, Alternative 4, shown in table at right).  According to the table at right, BSB would have a P* of 0.45.</a:t>
          </a:r>
        </a:p>
        <a:p>
          <a:endParaRPr lang="en-US" sz="1200" baseline="0"/>
        </a:p>
        <a:p>
          <a:r>
            <a:rPr lang="en-US" sz="1200" baseline="0"/>
            <a:t>For golden Tilefish (gT), </a:t>
          </a:r>
          <a:r>
            <a:rPr lang="en-US" sz="1100" baseline="0">
              <a:solidFill>
                <a:schemeClr val="dk1"/>
              </a:solidFill>
              <a:effectLst/>
              <a:latin typeface="+mn-lt"/>
              <a:ea typeface="+mn-ea"/>
              <a:cs typeface="+mn-cs"/>
            </a:rPr>
            <a:t>SSB</a:t>
          </a:r>
          <a:r>
            <a:rPr lang="en-US" sz="1100" baseline="-25000">
              <a:solidFill>
                <a:schemeClr val="dk1"/>
              </a:solidFill>
              <a:effectLst/>
              <a:latin typeface="+mn-lt"/>
              <a:ea typeface="+mn-ea"/>
              <a:cs typeface="+mn-cs"/>
            </a:rPr>
            <a:t>MSY</a:t>
          </a:r>
          <a:r>
            <a:rPr lang="en-US" sz="1200" baseline="0"/>
            <a:t>&lt;SSB&lt;MSST and it is considered to be a high risk of overexploitation, therefore a different P* is being calculated for this stock (0.3).</a:t>
          </a:r>
        </a:p>
        <a:p>
          <a:endParaRPr lang="en-US" sz="1200" baseline="0"/>
        </a:p>
        <a:p>
          <a:r>
            <a:rPr lang="en-US" sz="1200" baseline="0"/>
            <a:t>It is noticeable right away that BSB has less uncertainty than does gT. However, as the CV increases, the buffer between the ABC and the OFL also increases, for a given P* level. The tab labeled "PDF and Buffer" explores the effect of the CV, P* value, and assumed PDF distribution on the buffer between OFL and ABC.</a:t>
          </a:r>
        </a:p>
        <a:p>
          <a:endParaRPr lang="en-US" sz="1200" baseline="0"/>
        </a:p>
        <a:p>
          <a:r>
            <a:rPr lang="en-US" sz="1200" baseline="0"/>
            <a:t>In the "Examples" tab, there is a small table with the CV, P*, and OFL boxes highlighted. These values can be changed by the user and both the table and accompanying graphs will automatically update. The graphs depict the PDF of OFL assuming either a Normal or Log Normal distribution. A line for OFL and ABC is also present and will change as those inputs are updated.</a:t>
          </a:r>
          <a:endParaRPr lang="en-US" sz="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33</xdr:row>
      <xdr:rowOff>2856</xdr:rowOff>
    </xdr:from>
    <xdr:to>
      <xdr:col>11</xdr:col>
      <xdr:colOff>209550</xdr:colOff>
      <xdr:row>56</xdr:row>
      <xdr:rowOff>167639</xdr:rowOff>
    </xdr:to>
    <xdr:graphicFrame macro="">
      <xdr:nvGraphicFramePr>
        <xdr:cNvPr id="6" name="Chart 5">
          <a:extLst>
            <a:ext uri="{FF2B5EF4-FFF2-40B4-BE49-F238E27FC236}">
              <a16:creationId xmlns:a16="http://schemas.microsoft.com/office/drawing/2014/main" id="{EEF4A4D6-0856-4792-BD18-C0824048BB4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33</xdr:row>
      <xdr:rowOff>0</xdr:rowOff>
    </xdr:from>
    <xdr:to>
      <xdr:col>23</xdr:col>
      <xdr:colOff>228600</xdr:colOff>
      <xdr:row>56</xdr:row>
      <xdr:rowOff>167640</xdr:rowOff>
    </xdr:to>
    <xdr:graphicFrame macro="">
      <xdr:nvGraphicFramePr>
        <xdr:cNvPr id="7" name="Chart 6">
          <a:extLst>
            <a:ext uri="{FF2B5EF4-FFF2-40B4-BE49-F238E27FC236}">
              <a16:creationId xmlns:a16="http://schemas.microsoft.com/office/drawing/2014/main" id="{5A94AC8F-1F62-4019-B690-8BF05D27E5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472440</xdr:colOff>
      <xdr:row>58</xdr:row>
      <xdr:rowOff>68580</xdr:rowOff>
    </xdr:from>
    <xdr:to>
      <xdr:col>10</xdr:col>
      <xdr:colOff>129540</xdr:colOff>
      <xdr:row>69</xdr:row>
      <xdr:rowOff>129540</xdr:rowOff>
    </xdr:to>
    <xdr:sp macro="" textlink="">
      <xdr:nvSpPr>
        <xdr:cNvPr id="8" name="TextBox 7">
          <a:extLst>
            <a:ext uri="{FF2B5EF4-FFF2-40B4-BE49-F238E27FC236}">
              <a16:creationId xmlns:a16="http://schemas.microsoft.com/office/drawing/2014/main" id="{ADAE18CB-932D-4DC0-BDA1-2236832AA17E}"/>
            </a:ext>
          </a:extLst>
        </xdr:cNvPr>
        <xdr:cNvSpPr txBox="1"/>
      </xdr:nvSpPr>
      <xdr:spPr>
        <a:xfrm>
          <a:off x="472440" y="10728960"/>
          <a:ext cx="5806440" cy="207264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t>This plot depicts the effect of</a:t>
          </a:r>
          <a:r>
            <a:rPr lang="en-US" sz="1200" baseline="0"/>
            <a:t> the CV and P* on the buffer between the ABC and OFL assuming a Normal distribution as the PDF of OFL. When using a Normal distribution, the relationship between the CV and the ABC buffer is linear. Changing the P* value changes the slope of the line by regular increments. The Normal distribution plot also shows that the higher the CV is (the higher the amount of uncertainty) the larger of an effect P* has on the ABC buffer. So, for a species like Black Sea Bass (CV in the 0.1 range), which had a very small amount of uncertainty in the estimates of OFL and ABC, even a P* value of 0.2 would have imposed a negligible buffer between the OFL and ABC (less than 10%). Golden Tilefish, on the other hand, has a CV closer to 0.4. So changing the P* value from 0.35 to 0.3  increases the ABC buffer by ~10%.</a:t>
          </a:r>
        </a:p>
      </xdr:txBody>
    </xdr:sp>
    <xdr:clientData/>
  </xdr:twoCellAnchor>
  <xdr:twoCellAnchor>
    <xdr:from>
      <xdr:col>13</xdr:col>
      <xdr:colOff>0</xdr:colOff>
      <xdr:row>58</xdr:row>
      <xdr:rowOff>0</xdr:rowOff>
    </xdr:from>
    <xdr:to>
      <xdr:col>22</xdr:col>
      <xdr:colOff>320040</xdr:colOff>
      <xdr:row>76</xdr:row>
      <xdr:rowOff>28576</xdr:rowOff>
    </xdr:to>
    <xdr:sp macro="" textlink="">
      <xdr:nvSpPr>
        <xdr:cNvPr id="9" name="TextBox 8">
          <a:extLst>
            <a:ext uri="{FF2B5EF4-FFF2-40B4-BE49-F238E27FC236}">
              <a16:creationId xmlns:a16="http://schemas.microsoft.com/office/drawing/2014/main" id="{CE899AE1-D4FA-4D24-AC7A-AF1878AE61A8}"/>
            </a:ext>
          </a:extLst>
        </xdr:cNvPr>
        <xdr:cNvSpPr txBox="1"/>
      </xdr:nvSpPr>
      <xdr:spPr>
        <a:xfrm>
          <a:off x="8153400" y="11106150"/>
          <a:ext cx="5806440" cy="345757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t>This plot depicts the effect of</a:t>
          </a:r>
          <a:r>
            <a:rPr lang="en-US" sz="1200" baseline="0"/>
            <a:t> the CV and P* on the buffer between the ABC and OFL assuming a Log Normal distribution as the PDF of OFL. When using a Log Normal distribution, the relationship between the CV and the ABC buffer is no longer simply linear. As the P* value decreases, the curve goes from linear to log-linear. This means for low P* values, the CV has less of an effect on the ABC buffer at higher values and more of an effect on the ABC buffer at lower values. The ABC buffer increases exponentially for low values of CV (less than 0.4) when the P* value is low (0.3 and below). However, when the CV is higher the ABC buffer increases much slower with an increase in the CV at a low P* value. </a:t>
          </a:r>
        </a:p>
        <a:p>
          <a:endParaRPr lang="en-US" sz="1200" baseline="0"/>
        </a:p>
        <a:p>
          <a:r>
            <a:rPr lang="en-US" sz="1200" baseline="0"/>
            <a:t>Also, at very low CV levels (less than 0.2) the value of P* makes very little diffeence to the ABC buffer. The ABC buffer is almost exclusively effected by the CV at these low CV levels.  However, at very high CV levels, the ABC buffer is almost entirely determined by the P* value, especially at lower P* values.</a:t>
          </a:r>
        </a:p>
        <a:p>
          <a:endParaRPr lang="en-US" sz="1200" baseline="0"/>
        </a:p>
        <a:p>
          <a:r>
            <a:rPr lang="en-US" sz="1200" baseline="0"/>
            <a:t>Therefore, the use of different distributions as the PDF of OFL have different properties that must be considered.</a:t>
          </a:r>
        </a:p>
      </xdr:txBody>
    </xdr:sp>
    <xdr:clientData/>
  </xdr:twoCellAnchor>
  <xdr:twoCellAnchor>
    <xdr:from>
      <xdr:col>7</xdr:col>
      <xdr:colOff>421004</xdr:colOff>
      <xdr:row>79</xdr:row>
      <xdr:rowOff>150494</xdr:rowOff>
    </xdr:from>
    <xdr:to>
      <xdr:col>18</xdr:col>
      <xdr:colOff>205739</xdr:colOff>
      <xdr:row>104</xdr:row>
      <xdr:rowOff>179069</xdr:rowOff>
    </xdr:to>
    <xdr:graphicFrame macro="">
      <xdr:nvGraphicFramePr>
        <xdr:cNvPr id="10" name="Chart 9">
          <a:extLst>
            <a:ext uri="{FF2B5EF4-FFF2-40B4-BE49-F238E27FC236}">
              <a16:creationId xmlns:a16="http://schemas.microsoft.com/office/drawing/2014/main" id="{8BC7B4D1-596C-42A4-AF36-0E2FF9878B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0</xdr:colOff>
      <xdr:row>109</xdr:row>
      <xdr:rowOff>0</xdr:rowOff>
    </xdr:from>
    <xdr:to>
      <xdr:col>18</xdr:col>
      <xdr:colOff>233362</xdr:colOff>
      <xdr:row>134</xdr:row>
      <xdr:rowOff>28575</xdr:rowOff>
    </xdr:to>
    <xdr:graphicFrame macro="">
      <xdr:nvGraphicFramePr>
        <xdr:cNvPr id="11" name="Chart 10">
          <a:extLst>
            <a:ext uri="{FF2B5EF4-FFF2-40B4-BE49-F238E27FC236}">
              <a16:creationId xmlns:a16="http://schemas.microsoft.com/office/drawing/2014/main" id="{AE288149-210A-4ED7-9FCE-F49C08E57F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xdr:col>
      <xdr:colOff>0</xdr:colOff>
      <xdr:row>80</xdr:row>
      <xdr:rowOff>0</xdr:rowOff>
    </xdr:from>
    <xdr:to>
      <xdr:col>25</xdr:col>
      <xdr:colOff>601980</xdr:colOff>
      <xdr:row>90</xdr:row>
      <xdr:rowOff>30480</xdr:rowOff>
    </xdr:to>
    <xdr:sp macro="" textlink="">
      <xdr:nvSpPr>
        <xdr:cNvPr id="13" name="TextBox 12">
          <a:extLst>
            <a:ext uri="{FF2B5EF4-FFF2-40B4-BE49-F238E27FC236}">
              <a16:creationId xmlns:a16="http://schemas.microsoft.com/office/drawing/2014/main" id="{A4834A5D-9F03-4C4F-B591-01C4AB1A5995}"/>
            </a:ext>
          </a:extLst>
        </xdr:cNvPr>
        <xdr:cNvSpPr txBox="1"/>
      </xdr:nvSpPr>
      <xdr:spPr>
        <a:xfrm>
          <a:off x="11849100" y="13586460"/>
          <a:ext cx="4259580" cy="185928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t>This plot depicts the functional shape of the PDF assuming a Normal distribution. As the CV increases, the curve widens and flattens very quickly, until it is very uninformative. As the CV surpasses 0.5, it becomes very difficult to distinguish almost any of the yield</a:t>
          </a:r>
          <a:r>
            <a:rPr lang="en-US" sz="1200" baseline="0"/>
            <a:t> alternatives as the probably OFL value.</a:t>
          </a:r>
          <a:r>
            <a:rPr lang="en-US" sz="1200"/>
            <a:t> The</a:t>
          </a:r>
          <a:r>
            <a:rPr lang="en-US" sz="1200" baseline="0"/>
            <a:t> curve also </a:t>
          </a:r>
          <a:r>
            <a:rPr lang="en-US" sz="1200"/>
            <a:t>becomes truncated since yield cannot be negative.</a:t>
          </a:r>
          <a:endParaRPr lang="en-US" sz="1200" baseline="0"/>
        </a:p>
      </xdr:txBody>
    </xdr:sp>
    <xdr:clientData/>
  </xdr:twoCellAnchor>
  <xdr:twoCellAnchor>
    <xdr:from>
      <xdr:col>19</xdr:col>
      <xdr:colOff>0</xdr:colOff>
      <xdr:row>109</xdr:row>
      <xdr:rowOff>0</xdr:rowOff>
    </xdr:from>
    <xdr:to>
      <xdr:col>25</xdr:col>
      <xdr:colOff>601980</xdr:colOff>
      <xdr:row>119</xdr:row>
      <xdr:rowOff>30480</xdr:rowOff>
    </xdr:to>
    <xdr:sp macro="" textlink="">
      <xdr:nvSpPr>
        <xdr:cNvPr id="14" name="TextBox 13">
          <a:extLst>
            <a:ext uri="{FF2B5EF4-FFF2-40B4-BE49-F238E27FC236}">
              <a16:creationId xmlns:a16="http://schemas.microsoft.com/office/drawing/2014/main" id="{5AF151A4-CA4C-4BBE-8208-6DF7A273002B}"/>
            </a:ext>
          </a:extLst>
        </xdr:cNvPr>
        <xdr:cNvSpPr txBox="1"/>
      </xdr:nvSpPr>
      <xdr:spPr>
        <a:xfrm>
          <a:off x="11849100" y="18889980"/>
          <a:ext cx="4259580" cy="185928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t>The functional shape of the Log Normal PDF plots reacts similarly to ther increase in CV as the Normal distribution does. As CV increases, the distribution widens and flattens. However, there are 2 distinct differences here.</a:t>
          </a:r>
          <a:r>
            <a:rPr lang="en-US" sz="1200" baseline="0"/>
            <a:t> First, the Log Normal curve is always positive, which eliinates the problem of truncation seen in the Normal curve. Second, when the CV reaches a certain value the functional shape of the curve shifts to look like an exponential decay distribution.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200024</xdr:colOff>
      <xdr:row>0</xdr:row>
      <xdr:rowOff>0</xdr:rowOff>
    </xdr:from>
    <xdr:to>
      <xdr:col>27</xdr:col>
      <xdr:colOff>30479</xdr:colOff>
      <xdr:row>27</xdr:row>
      <xdr:rowOff>38100</xdr:rowOff>
    </xdr:to>
    <xdr:graphicFrame macro="">
      <xdr:nvGraphicFramePr>
        <xdr:cNvPr id="3" name="Chart 2">
          <a:extLst>
            <a:ext uri="{FF2B5EF4-FFF2-40B4-BE49-F238E27FC236}">
              <a16:creationId xmlns:a16="http://schemas.microsoft.com/office/drawing/2014/main" id="{D32B577B-E22C-4640-B8FB-DBA186B1F1B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194309</xdr:colOff>
      <xdr:row>27</xdr:row>
      <xdr:rowOff>129540</xdr:rowOff>
    </xdr:from>
    <xdr:to>
      <xdr:col>27</xdr:col>
      <xdr:colOff>45720</xdr:colOff>
      <xdr:row>54</xdr:row>
      <xdr:rowOff>118110</xdr:rowOff>
    </xdr:to>
    <xdr:graphicFrame macro="">
      <xdr:nvGraphicFramePr>
        <xdr:cNvPr id="2" name="Chart 1">
          <a:extLst>
            <a:ext uri="{FF2B5EF4-FFF2-40B4-BE49-F238E27FC236}">
              <a16:creationId xmlns:a16="http://schemas.microsoft.com/office/drawing/2014/main" id="{57F3CA92-CA36-45CC-91CC-92BBA67827F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45720</xdr:colOff>
      <xdr:row>18</xdr:row>
      <xdr:rowOff>137160</xdr:rowOff>
    </xdr:from>
    <xdr:to>
      <xdr:col>11</xdr:col>
      <xdr:colOff>373380</xdr:colOff>
      <xdr:row>28</xdr:row>
      <xdr:rowOff>53340</xdr:rowOff>
    </xdr:to>
    <xdr:sp macro="" textlink="">
      <xdr:nvSpPr>
        <xdr:cNvPr id="4" name="TextBox 3">
          <a:extLst>
            <a:ext uri="{FF2B5EF4-FFF2-40B4-BE49-F238E27FC236}">
              <a16:creationId xmlns:a16="http://schemas.microsoft.com/office/drawing/2014/main" id="{53F31468-3FB4-448B-A81C-62F95011912E}"/>
            </a:ext>
          </a:extLst>
        </xdr:cNvPr>
        <xdr:cNvSpPr txBox="1"/>
      </xdr:nvSpPr>
      <xdr:spPr>
        <a:xfrm>
          <a:off x="4343400" y="3474720"/>
          <a:ext cx="3589020" cy="174498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Here are</a:t>
          </a:r>
          <a:r>
            <a:rPr lang="en-US" sz="1100" baseline="0"/>
            <a:t> the example stocks and a tool that allows the user to input values for OFL, CV, and/or P* in order to get estimates of the ABC and the % buffer between the OFL and ABC using both a Normal and a Log Normal distribution as the PDF around OFL. For the examples, the OFL, ABC, and CV values were used from the initial projection year. For Black Sea Bass that was 2013 and for golden Tilefish it was 2017. The P* values were those used for the original ABC projections.</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L1:O7"/>
  <sheetViews>
    <sheetView tabSelected="1" workbookViewId="0">
      <selection activeCell="L11" sqref="L11"/>
    </sheetView>
  </sheetViews>
  <sheetFormatPr defaultRowHeight="15" x14ac:dyDescent="0.25"/>
  <cols>
    <col min="12" max="12" width="15.7109375" bestFit="1" customWidth="1"/>
    <col min="13" max="13" width="17.7109375" customWidth="1"/>
    <col min="14" max="14" width="24" customWidth="1"/>
    <col min="15" max="15" width="13.140625" customWidth="1"/>
  </cols>
  <sheetData>
    <row r="1" spans="12:15" ht="15" customHeight="1" thickBot="1" x14ac:dyDescent="0.3"/>
    <row r="2" spans="12:15" ht="15.75" thickBot="1" x14ac:dyDescent="0.3">
      <c r="L2" s="65" t="s">
        <v>20</v>
      </c>
      <c r="M2" s="66"/>
      <c r="N2" s="66"/>
      <c r="O2" s="67"/>
    </row>
    <row r="3" spans="12:15" ht="15.75" customHeight="1" x14ac:dyDescent="0.25">
      <c r="L3" s="60" t="s">
        <v>7</v>
      </c>
      <c r="M3" s="62" t="s">
        <v>8</v>
      </c>
      <c r="N3" s="62"/>
      <c r="O3" s="63" t="s">
        <v>56</v>
      </c>
    </row>
    <row r="4" spans="12:15" ht="18.75" x14ac:dyDescent="0.35">
      <c r="L4" s="61"/>
      <c r="M4" s="12" t="s">
        <v>58</v>
      </c>
      <c r="N4" s="12" t="s">
        <v>59</v>
      </c>
      <c r="O4" s="64"/>
    </row>
    <row r="5" spans="12:15" ht="15.75" x14ac:dyDescent="0.25">
      <c r="L5" s="7" t="s">
        <v>9</v>
      </c>
      <c r="M5" s="6" t="s">
        <v>10</v>
      </c>
      <c r="N5" s="6" t="s">
        <v>11</v>
      </c>
      <c r="O5" s="8" t="s">
        <v>12</v>
      </c>
    </row>
    <row r="6" spans="12:15" ht="15.75" x14ac:dyDescent="0.25">
      <c r="L6" s="7" t="s">
        <v>13</v>
      </c>
      <c r="M6" s="6" t="s">
        <v>14</v>
      </c>
      <c r="N6" s="6" t="s">
        <v>15</v>
      </c>
      <c r="O6" s="8" t="s">
        <v>16</v>
      </c>
    </row>
    <row r="7" spans="12:15" ht="16.5" thickBot="1" x14ac:dyDescent="0.3">
      <c r="L7" s="9" t="s">
        <v>17</v>
      </c>
      <c r="M7" s="10" t="s">
        <v>11</v>
      </c>
      <c r="N7" s="10" t="s">
        <v>18</v>
      </c>
      <c r="O7" s="11" t="s">
        <v>19</v>
      </c>
    </row>
  </sheetData>
  <mergeCells count="4">
    <mergeCell ref="L3:L4"/>
    <mergeCell ref="M3:N3"/>
    <mergeCell ref="O3:O4"/>
    <mergeCell ref="L2:O2"/>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W129"/>
  <sheetViews>
    <sheetView topLeftCell="A34" workbookViewId="0">
      <selection activeCell="L63" sqref="L63"/>
    </sheetView>
  </sheetViews>
  <sheetFormatPr defaultRowHeight="15" x14ac:dyDescent="0.25"/>
  <cols>
    <col min="2" max="2" width="12" bestFit="1" customWidth="1"/>
    <col min="9" max="9" width="9.7109375" bestFit="1" customWidth="1"/>
  </cols>
  <sheetData>
    <row r="1" spans="1:23" ht="15.75" thickBot="1" x14ac:dyDescent="0.3">
      <c r="A1" s="65" t="s">
        <v>39</v>
      </c>
      <c r="B1" s="66"/>
      <c r="C1" s="66"/>
      <c r="D1" s="66"/>
      <c r="E1" s="66"/>
      <c r="F1" s="66"/>
      <c r="G1" s="67"/>
      <c r="I1" s="41" t="s">
        <v>1</v>
      </c>
      <c r="J1" s="42">
        <v>1000</v>
      </c>
      <c r="M1" s="65" t="s">
        <v>40</v>
      </c>
      <c r="N1" s="66"/>
      <c r="O1" s="66"/>
      <c r="P1" s="66"/>
      <c r="Q1" s="66"/>
      <c r="R1" s="66"/>
      <c r="S1" s="67"/>
    </row>
    <row r="2" spans="1:23" ht="15.75" thickBot="1" x14ac:dyDescent="0.3">
      <c r="A2" s="65" t="s">
        <v>42</v>
      </c>
      <c r="B2" s="66"/>
      <c r="C2" s="66"/>
      <c r="D2" s="66"/>
      <c r="E2" s="66"/>
      <c r="F2" s="66"/>
      <c r="G2" s="67"/>
      <c r="I2" s="19" t="s">
        <v>4</v>
      </c>
      <c r="J2" s="20">
        <v>0.25</v>
      </c>
      <c r="M2" s="65" t="s">
        <v>42</v>
      </c>
      <c r="N2" s="66"/>
      <c r="O2" s="66"/>
      <c r="P2" s="66"/>
      <c r="Q2" s="66"/>
      <c r="R2" s="66"/>
      <c r="S2" s="67"/>
    </row>
    <row r="3" spans="1:23" x14ac:dyDescent="0.25">
      <c r="A3" s="54" t="s">
        <v>4</v>
      </c>
      <c r="B3" s="55" t="s">
        <v>21</v>
      </c>
      <c r="C3" s="55" t="s">
        <v>22</v>
      </c>
      <c r="D3" s="55" t="s">
        <v>23</v>
      </c>
      <c r="E3" s="55" t="s">
        <v>24</v>
      </c>
      <c r="F3" s="73" t="s">
        <v>25</v>
      </c>
      <c r="G3" s="56" t="s">
        <v>57</v>
      </c>
      <c r="I3" s="19" t="s">
        <v>5</v>
      </c>
      <c r="J3" s="20">
        <v>0.3</v>
      </c>
      <c r="M3" s="54" t="s">
        <v>4</v>
      </c>
      <c r="N3" s="55" t="s">
        <v>21</v>
      </c>
      <c r="O3" s="55" t="s">
        <v>22</v>
      </c>
      <c r="P3" s="55" t="s">
        <v>23</v>
      </c>
      <c r="Q3" s="55" t="s">
        <v>24</v>
      </c>
      <c r="R3" s="73" t="s">
        <v>25</v>
      </c>
      <c r="S3" s="56" t="s">
        <v>57</v>
      </c>
      <c r="U3" s="72"/>
      <c r="V3" s="72"/>
      <c r="W3" s="72"/>
    </row>
    <row r="4" spans="1:23" x14ac:dyDescent="0.25">
      <c r="A4" s="28">
        <v>0</v>
      </c>
      <c r="B4" s="23">
        <v>1000</v>
      </c>
      <c r="C4" s="23">
        <v>1000</v>
      </c>
      <c r="D4" s="23">
        <v>1000</v>
      </c>
      <c r="E4" s="23">
        <v>1000</v>
      </c>
      <c r="F4" s="74">
        <v>1000</v>
      </c>
      <c r="G4" s="26">
        <v>1000</v>
      </c>
      <c r="I4" s="16" t="s">
        <v>29</v>
      </c>
      <c r="J4" s="17">
        <f>_xlfn.LOGNORM.INV($J$3,LN($J$1),LN($J$1)*($J$2/EXP(1)))</f>
        <v>716.65951996177375</v>
      </c>
      <c r="M4" s="28">
        <v>0</v>
      </c>
      <c r="N4" s="23">
        <v>1000</v>
      </c>
      <c r="O4" s="23">
        <v>1000</v>
      </c>
      <c r="P4" s="23">
        <v>1000</v>
      </c>
      <c r="Q4" s="23">
        <v>1000</v>
      </c>
      <c r="R4" s="74">
        <v>1000</v>
      </c>
      <c r="S4" s="26">
        <v>1000</v>
      </c>
    </row>
    <row r="5" spans="1:23" ht="15.75" thickBot="1" x14ac:dyDescent="0.3">
      <c r="A5" s="28">
        <v>0.05</v>
      </c>
      <c r="B5" s="23">
        <v>994</v>
      </c>
      <c r="C5" s="23">
        <v>987.33264484321001</v>
      </c>
      <c r="D5" s="23">
        <v>980.73397667962161</v>
      </c>
      <c r="E5" s="23">
        <v>973.77997436459793</v>
      </c>
      <c r="F5" s="74">
        <v>957.91893832135429</v>
      </c>
      <c r="G5" s="26">
        <v>935.92242172276997</v>
      </c>
      <c r="I5" s="14" t="s">
        <v>28</v>
      </c>
      <c r="J5" s="15">
        <f>_xlfn.NORM.INV($J$3,$J$1,$J$1*$J$2)</f>
        <v>868.89987182298978</v>
      </c>
      <c r="M5" s="28">
        <v>0.05</v>
      </c>
      <c r="N5" s="23">
        <v>984</v>
      </c>
      <c r="O5" s="23">
        <v>968.32204989749982</v>
      </c>
      <c r="P5" s="23">
        <v>952.21995474963887</v>
      </c>
      <c r="Q5" s="23">
        <v>935.54046080377918</v>
      </c>
      <c r="R5" s="74">
        <v>898.58202666911336</v>
      </c>
      <c r="S5" s="26">
        <v>849.73112992421386</v>
      </c>
    </row>
    <row r="6" spans="1:23" x14ac:dyDescent="0.25">
      <c r="A6" s="28">
        <v>0.1</v>
      </c>
      <c r="B6" s="23">
        <v>987</v>
      </c>
      <c r="C6" s="23">
        <v>974.66528968642001</v>
      </c>
      <c r="D6" s="23">
        <v>961.46795335924321</v>
      </c>
      <c r="E6" s="23">
        <v>947.55994872919587</v>
      </c>
      <c r="F6" s="74">
        <v>915.83787664270858</v>
      </c>
      <c r="G6" s="26">
        <v>871.84484344553994</v>
      </c>
      <c r="M6" s="28">
        <v>0.1</v>
      </c>
      <c r="N6" s="23">
        <v>969</v>
      </c>
      <c r="O6" s="23">
        <v>937.64759231769631</v>
      </c>
      <c r="P6" s="23">
        <v>906.72284222340443</v>
      </c>
      <c r="Q6" s="23">
        <v>875.23595380094775</v>
      </c>
      <c r="R6" s="74">
        <v>807.44965865277072</v>
      </c>
      <c r="S6" s="26">
        <v>722.04299316228082</v>
      </c>
    </row>
    <row r="7" spans="1:23" x14ac:dyDescent="0.25">
      <c r="A7" s="28">
        <v>0.25</v>
      </c>
      <c r="B7" s="23">
        <v>969</v>
      </c>
      <c r="C7" s="23">
        <v>936.66322421605003</v>
      </c>
      <c r="D7" s="23">
        <v>903.66988339810803</v>
      </c>
      <c r="E7" s="23">
        <v>868.89987182298978</v>
      </c>
      <c r="F7" s="74">
        <v>789.59469160677133</v>
      </c>
      <c r="G7" s="26">
        <v>679.61210861384984</v>
      </c>
      <c r="M7" s="28">
        <v>0.25</v>
      </c>
      <c r="N7" s="23">
        <v>923</v>
      </c>
      <c r="O7" s="23">
        <v>851.33229194044975</v>
      </c>
      <c r="P7" s="23">
        <v>782.86412459078144</v>
      </c>
      <c r="Q7" s="23">
        <v>716.65951996177375</v>
      </c>
      <c r="R7" s="74">
        <v>585.85297303933805</v>
      </c>
      <c r="S7" s="26">
        <v>443.00399701742481</v>
      </c>
    </row>
    <row r="8" spans="1:23" x14ac:dyDescent="0.25">
      <c r="A8" s="28">
        <v>0.5</v>
      </c>
      <c r="B8" s="23">
        <v>937</v>
      </c>
      <c r="C8" s="23">
        <v>873.32644843210005</v>
      </c>
      <c r="D8" s="23">
        <v>807.33976679621605</v>
      </c>
      <c r="E8" s="23">
        <v>737.79974364597956</v>
      </c>
      <c r="F8" s="74">
        <v>579.18938321354267</v>
      </c>
      <c r="G8" s="26">
        <v>359.22421722769968</v>
      </c>
      <c r="M8" s="28">
        <v>0.5</v>
      </c>
      <c r="N8" s="23">
        <v>852</v>
      </c>
      <c r="O8" s="23">
        <v>724.76667130057933</v>
      </c>
      <c r="P8" s="23">
        <v>612.87623757129063</v>
      </c>
      <c r="Q8" s="23">
        <v>513.60086755184</v>
      </c>
      <c r="R8" s="74">
        <v>343.22370601903145</v>
      </c>
      <c r="S8" s="26">
        <v>196.25254137341457</v>
      </c>
    </row>
    <row r="9" spans="1:23" x14ac:dyDescent="0.25">
      <c r="A9" s="28">
        <v>0.75</v>
      </c>
      <c r="B9" s="23">
        <v>906</v>
      </c>
      <c r="C9" s="23">
        <v>809.98967264815019</v>
      </c>
      <c r="D9" s="23">
        <v>711.00965019432419</v>
      </c>
      <c r="E9" s="23">
        <v>606.69961546896934</v>
      </c>
      <c r="F9" s="74">
        <v>368.78407482031412</v>
      </c>
      <c r="G9" s="26">
        <v>38.836325841549524</v>
      </c>
      <c r="M9" s="28">
        <v>0.75</v>
      </c>
      <c r="N9" s="23">
        <v>787</v>
      </c>
      <c r="O9" s="23">
        <v>617.01727140037292</v>
      </c>
      <c r="P9" s="23">
        <v>479.79881920873993</v>
      </c>
      <c r="Q9" s="23">
        <v>368.07695119165231</v>
      </c>
      <c r="R9" s="74">
        <v>201.07862858882936</v>
      </c>
      <c r="S9" s="26">
        <v>86.94066025325013</v>
      </c>
    </row>
    <row r="10" spans="1:23" x14ac:dyDescent="0.25">
      <c r="A10" s="28">
        <v>1</v>
      </c>
      <c r="B10" s="23">
        <v>874</v>
      </c>
      <c r="C10" s="23">
        <v>746.65289686420022</v>
      </c>
      <c r="D10" s="23">
        <v>614.67953359243211</v>
      </c>
      <c r="E10" s="23">
        <v>475.59948729195912</v>
      </c>
      <c r="F10" s="74">
        <v>158.37876642708545</v>
      </c>
      <c r="G10" s="26">
        <v>0</v>
      </c>
      <c r="M10" s="28">
        <v>1</v>
      </c>
      <c r="N10" s="23">
        <v>727</v>
      </c>
      <c r="O10" s="23">
        <v>525.28672782812214</v>
      </c>
      <c r="P10" s="23">
        <v>375.61728257954087</v>
      </c>
      <c r="Q10" s="23">
        <v>263.78585115000283</v>
      </c>
      <c r="R10" s="74">
        <v>117.80251237343855</v>
      </c>
      <c r="S10" s="26">
        <v>38.515059995523778</v>
      </c>
    </row>
    <row r="11" spans="1:23" ht="15.75" thickBot="1" x14ac:dyDescent="0.3">
      <c r="A11" s="5">
        <v>1.1000000000000001</v>
      </c>
      <c r="B11" s="27">
        <v>862</v>
      </c>
      <c r="C11" s="27">
        <v>721.31818655062023</v>
      </c>
      <c r="D11" s="27">
        <v>576.14748695167532</v>
      </c>
      <c r="E11" s="27">
        <v>423.15943602115499</v>
      </c>
      <c r="F11" s="75">
        <v>74.216643069794031</v>
      </c>
      <c r="G11" s="15">
        <v>0</v>
      </c>
      <c r="M11" s="5">
        <v>1.1000000000000001</v>
      </c>
      <c r="N11" s="27">
        <v>704</v>
      </c>
      <c r="O11" s="27">
        <v>492.53383562447993</v>
      </c>
      <c r="P11" s="27">
        <v>340.58077004875304</v>
      </c>
      <c r="Q11" s="27">
        <v>230.8748610304676</v>
      </c>
      <c r="R11" s="75">
        <v>95.119598404371857</v>
      </c>
      <c r="S11" s="15">
        <v>27.809529200992817</v>
      </c>
    </row>
    <row r="12" spans="1:23" ht="15.75" thickBot="1" x14ac:dyDescent="0.3">
      <c r="A12" s="18"/>
      <c r="B12" s="18"/>
      <c r="C12" s="18"/>
      <c r="D12" s="18"/>
      <c r="E12" s="18"/>
      <c r="F12" s="18"/>
      <c r="M12" s="18"/>
      <c r="N12" s="18"/>
      <c r="O12" s="18"/>
      <c r="P12" s="18"/>
      <c r="Q12" s="18"/>
      <c r="R12" s="18"/>
    </row>
    <row r="13" spans="1:23" ht="15.75" thickBot="1" x14ac:dyDescent="0.3">
      <c r="A13" s="65" t="s">
        <v>41</v>
      </c>
      <c r="B13" s="66"/>
      <c r="C13" s="66"/>
      <c r="D13" s="66"/>
      <c r="E13" s="66"/>
      <c r="F13" s="66"/>
      <c r="G13" s="67"/>
      <c r="M13" s="65" t="s">
        <v>41</v>
      </c>
      <c r="N13" s="66"/>
      <c r="O13" s="66"/>
      <c r="P13" s="66"/>
      <c r="Q13" s="66"/>
      <c r="R13" s="66"/>
      <c r="S13" s="67"/>
    </row>
    <row r="14" spans="1:23" x14ac:dyDescent="0.25">
      <c r="A14" s="54" t="s">
        <v>4</v>
      </c>
      <c r="B14" s="55" t="s">
        <v>21</v>
      </c>
      <c r="C14" s="55" t="s">
        <v>22</v>
      </c>
      <c r="D14" s="55" t="s">
        <v>23</v>
      </c>
      <c r="E14" s="55" t="s">
        <v>24</v>
      </c>
      <c r="F14" s="73" t="s">
        <v>25</v>
      </c>
      <c r="G14" s="56" t="s">
        <v>57</v>
      </c>
      <c r="M14" s="54" t="s">
        <v>4</v>
      </c>
      <c r="N14" s="55" t="s">
        <v>21</v>
      </c>
      <c r="O14" s="55" t="s">
        <v>22</v>
      </c>
      <c r="P14" s="55" t="s">
        <v>23</v>
      </c>
      <c r="Q14" s="55" t="s">
        <v>24</v>
      </c>
      <c r="R14" s="73" t="s">
        <v>25</v>
      </c>
      <c r="S14" s="56" t="s">
        <v>57</v>
      </c>
    </row>
    <row r="15" spans="1:23" x14ac:dyDescent="0.25">
      <c r="A15" s="28">
        <v>0.05</v>
      </c>
      <c r="B15" s="23">
        <f t="shared" ref="B15:F21" si="0">B$4-B5</f>
        <v>6</v>
      </c>
      <c r="C15" s="23">
        <f t="shared" si="0"/>
        <v>12.667355156789995</v>
      </c>
      <c r="D15" s="23">
        <f t="shared" si="0"/>
        <v>19.266023320378395</v>
      </c>
      <c r="E15" s="23">
        <f t="shared" si="0"/>
        <v>26.220025635402067</v>
      </c>
      <c r="F15" s="74">
        <f t="shared" si="0"/>
        <v>42.08106167864571</v>
      </c>
      <c r="G15" s="26">
        <f t="shared" ref="G15" si="1">G$4-G5</f>
        <v>64.077578277230032</v>
      </c>
      <c r="M15" s="28">
        <v>0.05</v>
      </c>
      <c r="N15" s="23">
        <f>N$4-N5</f>
        <v>16</v>
      </c>
      <c r="O15" s="23">
        <f>O$4-O5</f>
        <v>31.677950102500176</v>
      </c>
      <c r="P15" s="23">
        <f>P$4-P5</f>
        <v>47.780045250361127</v>
      </c>
      <c r="Q15" s="23">
        <f>Q$4-Q5</f>
        <v>64.459539196220817</v>
      </c>
      <c r="R15" s="74">
        <f>R$4-R5</f>
        <v>101.41797333088664</v>
      </c>
      <c r="S15" s="26">
        <f t="shared" ref="S15" si="2">S$4-S5</f>
        <v>150.26887007578614</v>
      </c>
    </row>
    <row r="16" spans="1:23" x14ac:dyDescent="0.25">
      <c r="A16" s="28">
        <v>0.1</v>
      </c>
      <c r="B16" s="23">
        <f t="shared" si="0"/>
        <v>13</v>
      </c>
      <c r="C16" s="23">
        <f t="shared" si="0"/>
        <v>25.33471031357999</v>
      </c>
      <c r="D16" s="23">
        <f t="shared" si="0"/>
        <v>38.532046640756789</v>
      </c>
      <c r="E16" s="23">
        <f t="shared" si="0"/>
        <v>52.440051270804133</v>
      </c>
      <c r="F16" s="74">
        <f t="shared" si="0"/>
        <v>84.162123357291421</v>
      </c>
      <c r="G16" s="26">
        <f t="shared" ref="G16" si="3">G$4-G6</f>
        <v>128.15515655446006</v>
      </c>
      <c r="M16" s="28">
        <v>0.1</v>
      </c>
      <c r="N16" s="23">
        <f t="shared" ref="N16:S16" si="4">N$4-N6</f>
        <v>31</v>
      </c>
      <c r="O16" s="23">
        <f t="shared" si="4"/>
        <v>62.352407682303692</v>
      </c>
      <c r="P16" s="23">
        <f t="shared" si="4"/>
        <v>93.277157776595573</v>
      </c>
      <c r="Q16" s="23">
        <f t="shared" si="4"/>
        <v>124.76404619905225</v>
      </c>
      <c r="R16" s="74">
        <f t="shared" si="4"/>
        <v>192.55034134722928</v>
      </c>
      <c r="S16" s="26">
        <f t="shared" si="4"/>
        <v>277.95700683771918</v>
      </c>
    </row>
    <row r="17" spans="1:19" x14ac:dyDescent="0.25">
      <c r="A17" s="28">
        <v>0.25</v>
      </c>
      <c r="B17" s="23">
        <f t="shared" si="0"/>
        <v>31</v>
      </c>
      <c r="C17" s="23">
        <f t="shared" si="0"/>
        <v>63.336775783949975</v>
      </c>
      <c r="D17" s="23">
        <f t="shared" si="0"/>
        <v>96.330116601891973</v>
      </c>
      <c r="E17" s="23">
        <f t="shared" si="0"/>
        <v>131.10012817701022</v>
      </c>
      <c r="F17" s="74">
        <f t="shared" si="0"/>
        <v>210.40530839322867</v>
      </c>
      <c r="G17" s="26">
        <f t="shared" ref="G17" si="5">G$4-G7</f>
        <v>320.38789138615016</v>
      </c>
      <c r="M17" s="28">
        <v>0.25</v>
      </c>
      <c r="N17" s="23">
        <f t="shared" ref="N17:S17" si="6">N$4-N7</f>
        <v>77</v>
      </c>
      <c r="O17" s="23">
        <f t="shared" si="6"/>
        <v>148.66770805955025</v>
      </c>
      <c r="P17" s="23">
        <f t="shared" si="6"/>
        <v>217.13587540921856</v>
      </c>
      <c r="Q17" s="23">
        <f t="shared" si="6"/>
        <v>283.34048003822625</v>
      </c>
      <c r="R17" s="74">
        <f t="shared" si="6"/>
        <v>414.14702696066195</v>
      </c>
      <c r="S17" s="26">
        <f t="shared" si="6"/>
        <v>556.99600298257519</v>
      </c>
    </row>
    <row r="18" spans="1:19" x14ac:dyDescent="0.25">
      <c r="A18" s="28">
        <v>0.5</v>
      </c>
      <c r="B18" s="23">
        <f t="shared" si="0"/>
        <v>63</v>
      </c>
      <c r="C18" s="23">
        <f t="shared" si="0"/>
        <v>126.67355156789995</v>
      </c>
      <c r="D18" s="23">
        <f t="shared" si="0"/>
        <v>192.66023320378395</v>
      </c>
      <c r="E18" s="23">
        <f t="shared" si="0"/>
        <v>262.20025635402044</v>
      </c>
      <c r="F18" s="74">
        <f t="shared" si="0"/>
        <v>420.81061678645733</v>
      </c>
      <c r="G18" s="26">
        <f t="shared" ref="G18" si="7">G$4-G8</f>
        <v>640.77578277230032</v>
      </c>
      <c r="M18" s="28">
        <v>0.5</v>
      </c>
      <c r="N18" s="23">
        <f t="shared" ref="N18:S18" si="8">N$4-N8</f>
        <v>148</v>
      </c>
      <c r="O18" s="23">
        <f t="shared" si="8"/>
        <v>275.23332869942067</v>
      </c>
      <c r="P18" s="23">
        <f t="shared" si="8"/>
        <v>387.12376242870937</v>
      </c>
      <c r="Q18" s="23">
        <f t="shared" si="8"/>
        <v>486.39913244816</v>
      </c>
      <c r="R18" s="74">
        <f t="shared" si="8"/>
        <v>656.7762939809686</v>
      </c>
      <c r="S18" s="26">
        <f t="shared" si="8"/>
        <v>803.7474586265854</v>
      </c>
    </row>
    <row r="19" spans="1:19" x14ac:dyDescent="0.25">
      <c r="A19" s="28">
        <v>0.75</v>
      </c>
      <c r="B19" s="23">
        <f t="shared" si="0"/>
        <v>94</v>
      </c>
      <c r="C19" s="23">
        <f t="shared" si="0"/>
        <v>190.01032735184981</v>
      </c>
      <c r="D19" s="23">
        <f t="shared" si="0"/>
        <v>288.99034980567581</v>
      </c>
      <c r="E19" s="23">
        <f t="shared" si="0"/>
        <v>393.30038453103066</v>
      </c>
      <c r="F19" s="74">
        <f t="shared" si="0"/>
        <v>631.21592517968588</v>
      </c>
      <c r="G19" s="26">
        <f t="shared" ref="G19" si="9">G$4-G9</f>
        <v>961.16367415845048</v>
      </c>
      <c r="M19" s="28">
        <v>0.75</v>
      </c>
      <c r="N19" s="23">
        <f t="shared" ref="N19:S19" si="10">N$4-N9</f>
        <v>213</v>
      </c>
      <c r="O19" s="23">
        <f t="shared" si="10"/>
        <v>382.98272859962708</v>
      </c>
      <c r="P19" s="23">
        <f t="shared" si="10"/>
        <v>520.20118079126007</v>
      </c>
      <c r="Q19" s="23">
        <f t="shared" si="10"/>
        <v>631.92304880834763</v>
      </c>
      <c r="R19" s="74">
        <f t="shared" si="10"/>
        <v>798.92137141117064</v>
      </c>
      <c r="S19" s="26">
        <f t="shared" si="10"/>
        <v>913.05933974674986</v>
      </c>
    </row>
    <row r="20" spans="1:19" x14ac:dyDescent="0.25">
      <c r="A20" s="28">
        <v>1</v>
      </c>
      <c r="B20" s="23">
        <f t="shared" si="0"/>
        <v>126</v>
      </c>
      <c r="C20" s="23">
        <f t="shared" si="0"/>
        <v>253.34710313579978</v>
      </c>
      <c r="D20" s="23">
        <f t="shared" si="0"/>
        <v>385.32046640756789</v>
      </c>
      <c r="E20" s="23">
        <f t="shared" si="0"/>
        <v>524.40051270804088</v>
      </c>
      <c r="F20" s="74">
        <f t="shared" si="0"/>
        <v>841.62123357291455</v>
      </c>
      <c r="G20" s="26">
        <f t="shared" ref="G20" si="11">G$4-G10</f>
        <v>1000</v>
      </c>
      <c r="M20" s="28">
        <v>1</v>
      </c>
      <c r="N20" s="23">
        <f t="shared" ref="N20:S20" si="12">N$4-N10</f>
        <v>273</v>
      </c>
      <c r="O20" s="23">
        <f t="shared" si="12"/>
        <v>474.71327217187786</v>
      </c>
      <c r="P20" s="23">
        <f t="shared" si="12"/>
        <v>624.38271742045913</v>
      </c>
      <c r="Q20" s="23">
        <f t="shared" si="12"/>
        <v>736.21414884999717</v>
      </c>
      <c r="R20" s="74">
        <f t="shared" si="12"/>
        <v>882.1974876265615</v>
      </c>
      <c r="S20" s="26">
        <f t="shared" si="12"/>
        <v>961.48494000447624</v>
      </c>
    </row>
    <row r="21" spans="1:19" ht="15.75" thickBot="1" x14ac:dyDescent="0.3">
      <c r="A21" s="5">
        <v>1.1000000000000001</v>
      </c>
      <c r="B21" s="27">
        <f t="shared" si="0"/>
        <v>138</v>
      </c>
      <c r="C21" s="27">
        <f t="shared" si="0"/>
        <v>278.68181344937977</v>
      </c>
      <c r="D21" s="27">
        <f t="shared" si="0"/>
        <v>423.85251304832468</v>
      </c>
      <c r="E21" s="27">
        <f t="shared" si="0"/>
        <v>576.84056397884501</v>
      </c>
      <c r="F21" s="75">
        <f t="shared" si="0"/>
        <v>925.78335693020597</v>
      </c>
      <c r="G21" s="15">
        <f t="shared" ref="G21" si="13">G$4-G11</f>
        <v>1000</v>
      </c>
      <c r="M21" s="5">
        <v>1.1000000000000001</v>
      </c>
      <c r="N21" s="27">
        <f t="shared" ref="N21:S21" si="14">N$4-N11</f>
        <v>296</v>
      </c>
      <c r="O21" s="27">
        <f t="shared" si="14"/>
        <v>507.46616437552007</v>
      </c>
      <c r="P21" s="27">
        <f t="shared" si="14"/>
        <v>659.41922995124696</v>
      </c>
      <c r="Q21" s="27">
        <f t="shared" si="14"/>
        <v>769.12513896953237</v>
      </c>
      <c r="R21" s="75">
        <f t="shared" si="14"/>
        <v>904.8804015956282</v>
      </c>
      <c r="S21" s="15">
        <f t="shared" si="14"/>
        <v>972.19047079900713</v>
      </c>
    </row>
    <row r="22" spans="1:19" ht="15.75" thickBot="1" x14ac:dyDescent="0.3">
      <c r="A22" s="18"/>
      <c r="B22" s="18"/>
      <c r="C22" s="18"/>
      <c r="D22" s="18"/>
      <c r="E22" s="18"/>
      <c r="F22" s="18"/>
      <c r="M22" s="18"/>
      <c r="N22" s="18"/>
      <c r="O22" s="18"/>
      <c r="P22" s="18"/>
      <c r="Q22" s="18"/>
      <c r="R22" s="18"/>
    </row>
    <row r="23" spans="1:19" ht="15.75" thickBot="1" x14ac:dyDescent="0.3">
      <c r="A23" s="65" t="s">
        <v>43</v>
      </c>
      <c r="B23" s="66"/>
      <c r="C23" s="66"/>
      <c r="D23" s="66"/>
      <c r="E23" s="66"/>
      <c r="F23" s="66"/>
      <c r="G23" s="67"/>
      <c r="M23" s="65" t="s">
        <v>43</v>
      </c>
      <c r="N23" s="66"/>
      <c r="O23" s="66"/>
      <c r="P23" s="66"/>
      <c r="Q23" s="66"/>
      <c r="R23" s="66"/>
      <c r="S23" s="67"/>
    </row>
    <row r="24" spans="1:19" x14ac:dyDescent="0.25">
      <c r="A24" s="54" t="s">
        <v>4</v>
      </c>
      <c r="B24" s="55" t="s">
        <v>21</v>
      </c>
      <c r="C24" s="55" t="s">
        <v>22</v>
      </c>
      <c r="D24" s="55" t="s">
        <v>23</v>
      </c>
      <c r="E24" s="55" t="s">
        <v>24</v>
      </c>
      <c r="F24" s="73" t="s">
        <v>25</v>
      </c>
      <c r="G24" s="56" t="s">
        <v>57</v>
      </c>
      <c r="M24" s="54" t="s">
        <v>4</v>
      </c>
      <c r="N24" s="55" t="s">
        <v>21</v>
      </c>
      <c r="O24" s="55" t="s">
        <v>22</v>
      </c>
      <c r="P24" s="55" t="s">
        <v>23</v>
      </c>
      <c r="Q24" s="55" t="s">
        <v>24</v>
      </c>
      <c r="R24" s="73" t="s">
        <v>25</v>
      </c>
      <c r="S24" s="56" t="s">
        <v>57</v>
      </c>
    </row>
    <row r="25" spans="1:19" x14ac:dyDescent="0.25">
      <c r="A25" s="28">
        <v>0.05</v>
      </c>
      <c r="B25" s="33">
        <f>B15/B$4</f>
        <v>6.0000000000000001E-3</v>
      </c>
      <c r="C25" s="33">
        <f t="shared" ref="C25:F25" si="15">C15/C$4</f>
        <v>1.2667355156789994E-2</v>
      </c>
      <c r="D25" s="33">
        <f t="shared" si="15"/>
        <v>1.9266023320378394E-2</v>
      </c>
      <c r="E25" s="33">
        <f t="shared" si="15"/>
        <v>2.6220025635402065E-2</v>
      </c>
      <c r="F25" s="76">
        <f t="shared" si="15"/>
        <v>4.2081061678645712E-2</v>
      </c>
      <c r="G25" s="34">
        <f t="shared" ref="G25" si="16">G15/G$4</f>
        <v>6.4077578277230027E-2</v>
      </c>
      <c r="M25" s="28">
        <v>0.05</v>
      </c>
      <c r="N25" s="33">
        <f>N15/N$4</f>
        <v>1.6E-2</v>
      </c>
      <c r="O25" s="33">
        <f t="shared" ref="O25:S25" si="17">O15/O$4</f>
        <v>3.1677950102500178E-2</v>
      </c>
      <c r="P25" s="33">
        <f t="shared" si="17"/>
        <v>4.7780045250361128E-2</v>
      </c>
      <c r="Q25" s="33">
        <f t="shared" si="17"/>
        <v>6.4459539196220814E-2</v>
      </c>
      <c r="R25" s="76">
        <f t="shared" si="17"/>
        <v>0.10141797333088663</v>
      </c>
      <c r="S25" s="34">
        <f t="shared" si="17"/>
        <v>0.15026887007578613</v>
      </c>
    </row>
    <row r="26" spans="1:19" x14ac:dyDescent="0.25">
      <c r="A26" s="28">
        <v>0.1</v>
      </c>
      <c r="B26" s="33">
        <f t="shared" ref="B26:F31" si="18">B16/B$4</f>
        <v>1.2999999999999999E-2</v>
      </c>
      <c r="C26" s="33">
        <f t="shared" si="18"/>
        <v>2.5334710313579988E-2</v>
      </c>
      <c r="D26" s="33">
        <f t="shared" si="18"/>
        <v>3.8532046640756788E-2</v>
      </c>
      <c r="E26" s="33">
        <f t="shared" si="18"/>
        <v>5.2440051270804131E-2</v>
      </c>
      <c r="F26" s="76">
        <f t="shared" si="18"/>
        <v>8.4162123357291424E-2</v>
      </c>
      <c r="G26" s="34">
        <f t="shared" ref="G26" si="19">G16/G$4</f>
        <v>0.12815515655446005</v>
      </c>
      <c r="M26" s="28">
        <v>0.1</v>
      </c>
      <c r="N26" s="33">
        <f t="shared" ref="N26:S26" si="20">N16/N$4</f>
        <v>3.1E-2</v>
      </c>
      <c r="O26" s="33">
        <f t="shared" si="20"/>
        <v>6.2352407682303691E-2</v>
      </c>
      <c r="P26" s="33">
        <f t="shared" si="20"/>
        <v>9.3277157776595579E-2</v>
      </c>
      <c r="Q26" s="33">
        <f t="shared" si="20"/>
        <v>0.12476404619905225</v>
      </c>
      <c r="R26" s="76">
        <f t="shared" si="20"/>
        <v>0.19255034134722929</v>
      </c>
      <c r="S26" s="34">
        <f t="shared" si="20"/>
        <v>0.27795700683771918</v>
      </c>
    </row>
    <row r="27" spans="1:19" x14ac:dyDescent="0.25">
      <c r="A27" s="28">
        <v>0.25</v>
      </c>
      <c r="B27" s="33">
        <f t="shared" si="18"/>
        <v>3.1E-2</v>
      </c>
      <c r="C27" s="33">
        <f t="shared" si="18"/>
        <v>6.3336775783949972E-2</v>
      </c>
      <c r="D27" s="33">
        <f t="shared" si="18"/>
        <v>9.6330116601891974E-2</v>
      </c>
      <c r="E27" s="33">
        <f t="shared" si="18"/>
        <v>0.13110012817701022</v>
      </c>
      <c r="F27" s="76">
        <f t="shared" si="18"/>
        <v>0.21040530839322866</v>
      </c>
      <c r="G27" s="34">
        <f t="shared" ref="G27" si="21">G17/G$4</f>
        <v>0.32038789138615015</v>
      </c>
      <c r="M27" s="28">
        <v>0.25</v>
      </c>
      <c r="N27" s="33">
        <f t="shared" ref="N27:S27" si="22">N17/N$4</f>
        <v>7.6999999999999999E-2</v>
      </c>
      <c r="O27" s="33">
        <f t="shared" si="22"/>
        <v>0.14866770805955026</v>
      </c>
      <c r="P27" s="33">
        <f t="shared" si="22"/>
        <v>0.21713587540921855</v>
      </c>
      <c r="Q27" s="33">
        <f t="shared" si="22"/>
        <v>0.28334048003822626</v>
      </c>
      <c r="R27" s="76">
        <f t="shared" si="22"/>
        <v>0.41414702696066197</v>
      </c>
      <c r="S27" s="34">
        <f t="shared" si="22"/>
        <v>0.55699600298257523</v>
      </c>
    </row>
    <row r="28" spans="1:19" x14ac:dyDescent="0.25">
      <c r="A28" s="28">
        <v>0.5</v>
      </c>
      <c r="B28" s="33">
        <f t="shared" si="18"/>
        <v>6.3E-2</v>
      </c>
      <c r="C28" s="33">
        <f t="shared" si="18"/>
        <v>0.12667355156789994</v>
      </c>
      <c r="D28" s="33">
        <f t="shared" si="18"/>
        <v>0.19266023320378395</v>
      </c>
      <c r="E28" s="33">
        <f t="shared" si="18"/>
        <v>0.26220025635402044</v>
      </c>
      <c r="F28" s="76">
        <f t="shared" si="18"/>
        <v>0.42081061678645731</v>
      </c>
      <c r="G28" s="34">
        <f t="shared" ref="G28" si="23">G18/G$4</f>
        <v>0.6407757827723003</v>
      </c>
      <c r="M28" s="28">
        <v>0.5</v>
      </c>
      <c r="N28" s="33">
        <f t="shared" ref="N28:S28" si="24">N18/N$4</f>
        <v>0.14799999999999999</v>
      </c>
      <c r="O28" s="33">
        <f t="shared" si="24"/>
        <v>0.27523332869942069</v>
      </c>
      <c r="P28" s="33">
        <f t="shared" si="24"/>
        <v>0.38712376242870938</v>
      </c>
      <c r="Q28" s="33">
        <f t="shared" si="24"/>
        <v>0.48639913244816002</v>
      </c>
      <c r="R28" s="76">
        <f t="shared" si="24"/>
        <v>0.6567762939809686</v>
      </c>
      <c r="S28" s="34">
        <f t="shared" si="24"/>
        <v>0.80374745862658536</v>
      </c>
    </row>
    <row r="29" spans="1:19" x14ac:dyDescent="0.25">
      <c r="A29" s="28">
        <v>0.75</v>
      </c>
      <c r="B29" s="33">
        <f t="shared" si="18"/>
        <v>9.4E-2</v>
      </c>
      <c r="C29" s="33">
        <f t="shared" si="18"/>
        <v>0.19001032735184981</v>
      </c>
      <c r="D29" s="33">
        <f t="shared" si="18"/>
        <v>0.28899034980567578</v>
      </c>
      <c r="E29" s="33">
        <f t="shared" si="18"/>
        <v>0.39330038453103067</v>
      </c>
      <c r="F29" s="76">
        <f t="shared" si="18"/>
        <v>0.63121592517968583</v>
      </c>
      <c r="G29" s="34">
        <f t="shared" ref="G29" si="25">G19/G$4</f>
        <v>0.9611636741584505</v>
      </c>
      <c r="M29" s="28">
        <v>0.75</v>
      </c>
      <c r="N29" s="33">
        <f t="shared" ref="N29:S29" si="26">N19/N$4</f>
        <v>0.21299999999999999</v>
      </c>
      <c r="O29" s="33">
        <f t="shared" si="26"/>
        <v>0.38298272859962706</v>
      </c>
      <c r="P29" s="33">
        <f t="shared" si="26"/>
        <v>0.5202011807912601</v>
      </c>
      <c r="Q29" s="33">
        <f t="shared" si="26"/>
        <v>0.6319230488083476</v>
      </c>
      <c r="R29" s="76">
        <f t="shared" si="26"/>
        <v>0.79892137141117059</v>
      </c>
      <c r="S29" s="34">
        <f t="shared" si="26"/>
        <v>0.91305933974674991</v>
      </c>
    </row>
    <row r="30" spans="1:19" x14ac:dyDescent="0.25">
      <c r="A30" s="28">
        <v>1</v>
      </c>
      <c r="B30" s="33">
        <f t="shared" si="18"/>
        <v>0.126</v>
      </c>
      <c r="C30" s="33">
        <f t="shared" si="18"/>
        <v>0.25334710313579978</v>
      </c>
      <c r="D30" s="33">
        <f t="shared" si="18"/>
        <v>0.3853204664075679</v>
      </c>
      <c r="E30" s="33">
        <f t="shared" si="18"/>
        <v>0.52440051270804089</v>
      </c>
      <c r="F30" s="76">
        <f t="shared" si="18"/>
        <v>0.84162123357291452</v>
      </c>
      <c r="G30" s="34">
        <f t="shared" ref="G30" si="27">G20/G$4</f>
        <v>1</v>
      </c>
      <c r="M30" s="28">
        <v>1</v>
      </c>
      <c r="N30" s="33">
        <f t="shared" ref="N30:S30" si="28">N20/N$4</f>
        <v>0.27300000000000002</v>
      </c>
      <c r="O30" s="33">
        <f t="shared" si="28"/>
        <v>0.47471327217187786</v>
      </c>
      <c r="P30" s="33">
        <f t="shared" si="28"/>
        <v>0.62438271742045914</v>
      </c>
      <c r="Q30" s="33">
        <f t="shared" si="28"/>
        <v>0.73621414884999714</v>
      </c>
      <c r="R30" s="76">
        <f t="shared" si="28"/>
        <v>0.88219748762656147</v>
      </c>
      <c r="S30" s="34">
        <f t="shared" si="28"/>
        <v>0.96148494000447626</v>
      </c>
    </row>
    <row r="31" spans="1:19" ht="15.75" thickBot="1" x14ac:dyDescent="0.3">
      <c r="A31" s="5">
        <v>1.1000000000000001</v>
      </c>
      <c r="B31" s="35">
        <f t="shared" si="18"/>
        <v>0.13800000000000001</v>
      </c>
      <c r="C31" s="35">
        <f t="shared" si="18"/>
        <v>0.27868181344937976</v>
      </c>
      <c r="D31" s="35">
        <f t="shared" si="18"/>
        <v>0.42385251304832466</v>
      </c>
      <c r="E31" s="35">
        <f t="shared" si="18"/>
        <v>0.57684056397884498</v>
      </c>
      <c r="F31" s="77">
        <f t="shared" si="18"/>
        <v>0.92578335693020597</v>
      </c>
      <c r="G31" s="36">
        <f t="shared" ref="G31" si="29">G21/G$4</f>
        <v>1</v>
      </c>
      <c r="M31" s="5">
        <v>1.1000000000000001</v>
      </c>
      <c r="N31" s="35">
        <f t="shared" ref="N31:S31" si="30">N21/N$4</f>
        <v>0.29599999999999999</v>
      </c>
      <c r="O31" s="35">
        <f t="shared" si="30"/>
        <v>0.50746616437552006</v>
      </c>
      <c r="P31" s="35">
        <f t="shared" si="30"/>
        <v>0.65941922995124691</v>
      </c>
      <c r="Q31" s="35">
        <f t="shared" si="30"/>
        <v>0.76912513896953238</v>
      </c>
      <c r="R31" s="77">
        <f t="shared" si="30"/>
        <v>0.90488040159562821</v>
      </c>
      <c r="S31" s="36">
        <f t="shared" si="30"/>
        <v>0.97219047079900711</v>
      </c>
    </row>
    <row r="37" ht="14.45" customHeight="1" x14ac:dyDescent="0.25"/>
    <row r="80" spans="1:1" x14ac:dyDescent="0.25">
      <c r="A80" t="s">
        <v>33</v>
      </c>
    </row>
    <row r="81" spans="1:7" x14ac:dyDescent="0.25">
      <c r="A81" t="s">
        <v>44</v>
      </c>
      <c r="B81" t="s">
        <v>45</v>
      </c>
      <c r="C81" t="s">
        <v>46</v>
      </c>
      <c r="D81" t="s">
        <v>47</v>
      </c>
      <c r="E81" t="s">
        <v>48</v>
      </c>
      <c r="F81" t="s">
        <v>49</v>
      </c>
      <c r="G81" t="s">
        <v>50</v>
      </c>
    </row>
    <row r="82" spans="1:7" x14ac:dyDescent="0.25">
      <c r="A82" s="13">
        <v>0</v>
      </c>
      <c r="B82" s="37">
        <f>_xlfn.NORM.DIST($A82,$B$99,B$100*$B$99,FALSE)</f>
        <v>5.3532090305954154E-7</v>
      </c>
      <c r="C82" s="37">
        <f t="shared" ref="C82:G97" si="31">_xlfn.NORM.DIST($A82,$B$99,C$100*$B$99,FALSE)</f>
        <v>1.0798193302637613E-4</v>
      </c>
      <c r="D82" s="37">
        <f t="shared" si="31"/>
        <v>2.1868009956799153E-4</v>
      </c>
      <c r="E82" s="37">
        <f t="shared" si="31"/>
        <v>2.4197072451914337E-4</v>
      </c>
      <c r="F82" s="37">
        <f t="shared" si="31"/>
        <v>2.3175324220918621E-4</v>
      </c>
      <c r="G82" s="37">
        <f t="shared" si="31"/>
        <v>2.1296533701490152E-4</v>
      </c>
    </row>
    <row r="83" spans="1:7" x14ac:dyDescent="0.25">
      <c r="A83" s="13">
        <v>200</v>
      </c>
      <c r="B83" s="37">
        <f t="shared" ref="B83:B97" si="32">_xlfn.NORM.DIST($A83,$B$99,B$100*$B$99,FALSE)</f>
        <v>9.5363528058593612E-6</v>
      </c>
      <c r="C83" s="37">
        <f t="shared" si="31"/>
        <v>2.2184166935891109E-4</v>
      </c>
      <c r="D83" s="37">
        <f t="shared" si="31"/>
        <v>3.0115043662283264E-4</v>
      </c>
      <c r="E83" s="37">
        <f t="shared" si="31"/>
        <v>2.8969155276148271E-4</v>
      </c>
      <c r="F83" s="37">
        <f t="shared" si="31"/>
        <v>2.600498112672657E-4</v>
      </c>
      <c r="G83" s="37">
        <f t="shared" si="31"/>
        <v>2.3070259545128195E-4</v>
      </c>
    </row>
    <row r="84" spans="1:7" x14ac:dyDescent="0.25">
      <c r="A84" s="13">
        <v>400</v>
      </c>
      <c r="B84" s="37">
        <f t="shared" si="32"/>
        <v>8.9578121179371606E-5</v>
      </c>
      <c r="C84" s="37">
        <f t="shared" si="31"/>
        <v>3.8837210996642594E-4</v>
      </c>
      <c r="D84" s="37">
        <f t="shared" si="31"/>
        <v>3.8625540368197696E-4</v>
      </c>
      <c r="E84" s="37">
        <f t="shared" si="31"/>
        <v>3.3322460289179965E-4</v>
      </c>
      <c r="F84" s="37">
        <f t="shared" si="31"/>
        <v>2.8442602280479766E-4</v>
      </c>
      <c r="G84" s="37">
        <f t="shared" si="31"/>
        <v>2.4551342686888219E-4</v>
      </c>
    </row>
    <row r="85" spans="1:7" x14ac:dyDescent="0.25">
      <c r="A85" s="13">
        <v>600</v>
      </c>
      <c r="B85" s="37">
        <f t="shared" si="32"/>
        <v>4.4368333871782218E-4</v>
      </c>
      <c r="C85" s="37">
        <f t="shared" si="31"/>
        <v>5.7938310552296541E-4</v>
      </c>
      <c r="D85" s="37">
        <f t="shared" si="31"/>
        <v>4.614051909025639E-4</v>
      </c>
      <c r="E85" s="37">
        <f t="shared" si="31"/>
        <v>3.6827014030332329E-4</v>
      </c>
      <c r="F85" s="37">
        <f t="shared" si="31"/>
        <v>3.0322442092216138E-4</v>
      </c>
      <c r="G85" s="37">
        <f t="shared" si="31"/>
        <v>2.5667124973067601E-4</v>
      </c>
    </row>
    <row r="86" spans="1:7" x14ac:dyDescent="0.25">
      <c r="A86" s="13">
        <v>800</v>
      </c>
      <c r="B86" s="37">
        <f t="shared" si="32"/>
        <v>1.1587662110459308E-3</v>
      </c>
      <c r="C86" s="37">
        <f t="shared" si="31"/>
        <v>7.3654028060664658E-4</v>
      </c>
      <c r="D86" s="37">
        <f t="shared" si="31"/>
        <v>5.1334249946135202E-4</v>
      </c>
      <c r="E86" s="37">
        <f t="shared" si="31"/>
        <v>3.9104269397545585E-4</v>
      </c>
      <c r="F86" s="37">
        <f t="shared" si="31"/>
        <v>3.1509468925483271E-4</v>
      </c>
      <c r="G86" s="37">
        <f t="shared" si="31"/>
        <v>2.6360789392387851E-4</v>
      </c>
    </row>
    <row r="87" spans="1:7" x14ac:dyDescent="0.25">
      <c r="A87" s="13">
        <v>1000</v>
      </c>
      <c r="B87" s="37">
        <f t="shared" si="32"/>
        <v>1.5957691216057308E-3</v>
      </c>
      <c r="C87" s="37">
        <f t="shared" si="31"/>
        <v>7.9788456080286542E-4</v>
      </c>
      <c r="D87" s="37">
        <f t="shared" si="31"/>
        <v>5.3192304053524357E-4</v>
      </c>
      <c r="E87" s="37">
        <f t="shared" si="31"/>
        <v>3.9894228040143271E-4</v>
      </c>
      <c r="F87" s="37">
        <f t="shared" si="31"/>
        <v>3.191538243211462E-4</v>
      </c>
      <c r="G87" s="37">
        <f t="shared" si="31"/>
        <v>2.6596152026762179E-4</v>
      </c>
    </row>
    <row r="88" spans="1:7" x14ac:dyDescent="0.25">
      <c r="A88" s="13">
        <v>1200</v>
      </c>
      <c r="B88" s="37">
        <f t="shared" si="32"/>
        <v>1.1587662110459308E-3</v>
      </c>
      <c r="C88" s="37">
        <f t="shared" si="31"/>
        <v>7.3654028060664658E-4</v>
      </c>
      <c r="D88" s="37">
        <f t="shared" si="31"/>
        <v>5.1334249946135202E-4</v>
      </c>
      <c r="E88" s="37">
        <f t="shared" si="31"/>
        <v>3.9104269397545585E-4</v>
      </c>
      <c r="F88" s="37">
        <f t="shared" si="31"/>
        <v>3.1509468925483271E-4</v>
      </c>
      <c r="G88" s="37">
        <f t="shared" si="31"/>
        <v>2.6360789392387851E-4</v>
      </c>
    </row>
    <row r="89" spans="1:7" x14ac:dyDescent="0.25">
      <c r="A89" s="13">
        <v>1400</v>
      </c>
      <c r="B89" s="37">
        <f t="shared" si="32"/>
        <v>4.4368333871782218E-4</v>
      </c>
      <c r="C89" s="37">
        <f t="shared" si="31"/>
        <v>5.7938310552296541E-4</v>
      </c>
      <c r="D89" s="37">
        <f t="shared" si="31"/>
        <v>4.614051909025639E-4</v>
      </c>
      <c r="E89" s="37">
        <f t="shared" si="31"/>
        <v>3.6827014030332329E-4</v>
      </c>
      <c r="F89" s="37">
        <f t="shared" si="31"/>
        <v>3.0322442092216138E-4</v>
      </c>
      <c r="G89" s="37">
        <f t="shared" si="31"/>
        <v>2.5667124973067601E-4</v>
      </c>
    </row>
    <row r="90" spans="1:7" x14ac:dyDescent="0.25">
      <c r="A90" s="13">
        <v>1600</v>
      </c>
      <c r="B90" s="37">
        <f t="shared" si="32"/>
        <v>8.9578121179371606E-5</v>
      </c>
      <c r="C90" s="37">
        <f t="shared" si="31"/>
        <v>3.8837210996642594E-4</v>
      </c>
      <c r="D90" s="37">
        <f t="shared" si="31"/>
        <v>3.8625540368197696E-4</v>
      </c>
      <c r="E90" s="37">
        <f t="shared" si="31"/>
        <v>3.3322460289179965E-4</v>
      </c>
      <c r="F90" s="37">
        <f t="shared" si="31"/>
        <v>2.8442602280479766E-4</v>
      </c>
      <c r="G90" s="37">
        <f t="shared" si="31"/>
        <v>2.4551342686888219E-4</v>
      </c>
    </row>
    <row r="91" spans="1:7" x14ac:dyDescent="0.25">
      <c r="A91" s="13">
        <v>1800</v>
      </c>
      <c r="B91" s="37">
        <f t="shared" si="32"/>
        <v>9.5363528058593612E-6</v>
      </c>
      <c r="C91" s="37">
        <f t="shared" si="31"/>
        <v>2.2184166935891109E-4</v>
      </c>
      <c r="D91" s="37">
        <f t="shared" si="31"/>
        <v>3.0115043662283264E-4</v>
      </c>
      <c r="E91" s="37">
        <f t="shared" si="31"/>
        <v>2.8969155276148271E-4</v>
      </c>
      <c r="F91" s="37">
        <f t="shared" si="31"/>
        <v>2.600498112672657E-4</v>
      </c>
      <c r="G91" s="37">
        <f t="shared" si="31"/>
        <v>2.3070259545128195E-4</v>
      </c>
    </row>
    <row r="92" spans="1:7" x14ac:dyDescent="0.25">
      <c r="A92" s="13">
        <v>2000</v>
      </c>
      <c r="B92" s="37">
        <f t="shared" si="32"/>
        <v>5.3532090305954154E-7</v>
      </c>
      <c r="C92" s="37">
        <f t="shared" si="31"/>
        <v>1.0798193302637613E-4</v>
      </c>
      <c r="D92" s="37">
        <f t="shared" si="31"/>
        <v>2.1868009956799153E-4</v>
      </c>
      <c r="E92" s="37">
        <f t="shared" si="31"/>
        <v>2.4197072451914337E-4</v>
      </c>
      <c r="F92" s="37">
        <f t="shared" si="31"/>
        <v>2.3175324220918621E-4</v>
      </c>
      <c r="G92" s="37">
        <f t="shared" si="31"/>
        <v>2.1296533701490152E-4</v>
      </c>
    </row>
    <row r="93" spans="1:7" x14ac:dyDescent="0.25">
      <c r="A93" s="13">
        <v>2200</v>
      </c>
      <c r="B93" s="37">
        <f t="shared" si="32"/>
        <v>1.5845196364128301E-8</v>
      </c>
      <c r="C93" s="37">
        <f t="shared" si="31"/>
        <v>4.4789060589685803E-5</v>
      </c>
      <c r="D93" s="37">
        <f t="shared" si="31"/>
        <v>1.4789444623927408E-4</v>
      </c>
      <c r="E93" s="37">
        <f t="shared" si="31"/>
        <v>1.9418605498321297E-4</v>
      </c>
      <c r="F93" s="37">
        <f t="shared" si="31"/>
        <v>2.0131547287849369E-4</v>
      </c>
      <c r="G93" s="37">
        <f t="shared" si="31"/>
        <v>1.9312770184098848E-4</v>
      </c>
    </row>
    <row r="94" spans="1:7" x14ac:dyDescent="0.25">
      <c r="A94" s="13">
        <v>2400</v>
      </c>
      <c r="B94" s="37">
        <f t="shared" si="32"/>
        <v>2.4730482000663428E-10</v>
      </c>
      <c r="C94" s="37">
        <f t="shared" si="31"/>
        <v>1.5830903165959934E-5</v>
      </c>
      <c r="D94" s="37">
        <f t="shared" si="31"/>
        <v>9.3156101427886896E-5</v>
      </c>
      <c r="E94" s="37">
        <f t="shared" si="31"/>
        <v>1.4972746563574489E-4</v>
      </c>
      <c r="F94" s="37">
        <f t="shared" si="31"/>
        <v>1.7045531742057427E-4</v>
      </c>
      <c r="G94" s="37">
        <f t="shared" si="31"/>
        <v>1.7205188393549177E-4</v>
      </c>
    </row>
    <row r="95" spans="1:7" x14ac:dyDescent="0.25">
      <c r="A95" s="13">
        <v>2600</v>
      </c>
      <c r="B95" s="37">
        <f t="shared" si="32"/>
        <v>2.0352561126580155E-12</v>
      </c>
      <c r="C95" s="37">
        <f t="shared" si="31"/>
        <v>4.7681764029296806E-6</v>
      </c>
      <c r="D95" s="37">
        <f t="shared" si="31"/>
        <v>5.4649674726962918E-5</v>
      </c>
      <c r="E95" s="37">
        <f t="shared" si="31"/>
        <v>1.1092083467945555E-4</v>
      </c>
      <c r="F95" s="37">
        <f t="shared" si="31"/>
        <v>1.406779442381299E-4</v>
      </c>
      <c r="G95" s="37">
        <f t="shared" si="31"/>
        <v>1.5057521831141632E-4</v>
      </c>
    </row>
    <row r="96" spans="1:7" x14ac:dyDescent="0.25">
      <c r="A96" s="13">
        <v>2800</v>
      </c>
      <c r="B96" s="37">
        <f t="shared" si="32"/>
        <v>8.831959852548558E-15</v>
      </c>
      <c r="C96" s="37">
        <f t="shared" si="31"/>
        <v>1.2238038602275438E-6</v>
      </c>
      <c r="D96" s="37">
        <f t="shared" si="31"/>
        <v>2.9859373726457201E-5</v>
      </c>
      <c r="E96" s="37">
        <f t="shared" si="31"/>
        <v>7.8950158300894157E-5</v>
      </c>
      <c r="F96" s="37">
        <f t="shared" si="31"/>
        <v>1.1316797217987104E-4</v>
      </c>
      <c r="G96" s="37">
        <f t="shared" si="31"/>
        <v>1.2945736998880864E-4</v>
      </c>
    </row>
    <row r="97" spans="1:7" x14ac:dyDescent="0.25">
      <c r="A97" s="13">
        <v>3000</v>
      </c>
      <c r="B97" s="37">
        <f t="shared" si="32"/>
        <v>2.020908433414757E-17</v>
      </c>
      <c r="C97" s="37">
        <f t="shared" si="31"/>
        <v>2.6766045152977077E-7</v>
      </c>
      <c r="D97" s="37">
        <f t="shared" si="31"/>
        <v>1.5194648031729922E-5</v>
      </c>
      <c r="E97" s="37">
        <f t="shared" si="31"/>
        <v>5.3990966513188063E-5</v>
      </c>
      <c r="F97" s="37">
        <f t="shared" si="31"/>
        <v>8.8736667743564434E-5</v>
      </c>
      <c r="G97" s="37">
        <f t="shared" si="31"/>
        <v>1.0934004978399577E-4</v>
      </c>
    </row>
    <row r="99" spans="1:7" x14ac:dyDescent="0.25">
      <c r="A99" s="39" t="s">
        <v>3</v>
      </c>
      <c r="B99" s="40">
        <v>1000</v>
      </c>
    </row>
    <row r="100" spans="1:7" x14ac:dyDescent="0.25">
      <c r="A100" s="38" t="s">
        <v>4</v>
      </c>
      <c r="B100" s="38">
        <v>0.25</v>
      </c>
      <c r="C100" s="38">
        <v>0.5</v>
      </c>
      <c r="D100" s="38">
        <v>0.75</v>
      </c>
      <c r="E100" s="38">
        <v>1</v>
      </c>
      <c r="F100" s="38">
        <v>1.25</v>
      </c>
      <c r="G100" s="38">
        <v>1.5</v>
      </c>
    </row>
    <row r="109" spans="1:7" x14ac:dyDescent="0.25">
      <c r="A109" t="s">
        <v>32</v>
      </c>
    </row>
    <row r="110" spans="1:7" x14ac:dyDescent="0.25">
      <c r="A110" t="s">
        <v>44</v>
      </c>
      <c r="B110" t="s">
        <v>51</v>
      </c>
      <c r="C110" t="s">
        <v>52</v>
      </c>
      <c r="D110" t="s">
        <v>45</v>
      </c>
      <c r="E110" t="s">
        <v>46</v>
      </c>
      <c r="F110" t="s">
        <v>47</v>
      </c>
      <c r="G110" t="s">
        <v>53</v>
      </c>
    </row>
    <row r="111" spans="1:7" x14ac:dyDescent="0.25">
      <c r="A111" s="13">
        <v>1</v>
      </c>
      <c r="B111" s="37">
        <f>_xlfn.LOGNORM.DIST($A111,LN($B$128),LN($B$128)*(B$129/EXP(1)),FALSE)</f>
        <v>0</v>
      </c>
      <c r="C111" s="37">
        <f t="shared" ref="C111:G111" si="33">_xlfn.LOGNORM.DIST($A111,LN($B$128),LN($B$128)*(C$129/EXP(1)),FALSE)</f>
        <v>5.5533250217309457E-161</v>
      </c>
      <c r="D111" s="37">
        <f t="shared" si="33"/>
        <v>1.3357256742683436E-26</v>
      </c>
      <c r="E111" s="37">
        <f t="shared" si="33"/>
        <v>1.1990713312202751E-7</v>
      </c>
      <c r="F111" s="37">
        <f t="shared" si="33"/>
        <v>2.9399404075110361E-4</v>
      </c>
      <c r="G111" s="37">
        <f t="shared" si="33"/>
        <v>3.9026037649076014E-3</v>
      </c>
    </row>
    <row r="112" spans="1:7" x14ac:dyDescent="0.25">
      <c r="A112" s="13">
        <v>200</v>
      </c>
      <c r="B112" s="37">
        <f t="shared" ref="B112:G126" si="34">_xlfn.LOGNORM.DIST($A112,LN($B$128),LN($B$128)*(B$129/EXP(1)),FALSE)</f>
        <v>2.2693018449426809E-37</v>
      </c>
      <c r="C112" s="37">
        <f t="shared" si="34"/>
        <v>1.5305367927648795E-11</v>
      </c>
      <c r="D112" s="37">
        <f t="shared" si="34"/>
        <v>1.2685237024220709E-4</v>
      </c>
      <c r="E112" s="37">
        <f t="shared" si="34"/>
        <v>7.0383012429128681E-4</v>
      </c>
      <c r="F112" s="37">
        <f t="shared" si="34"/>
        <v>7.3270981711263928E-4</v>
      </c>
      <c r="G112" s="37">
        <f t="shared" si="34"/>
        <v>6.4229962772131008E-4</v>
      </c>
    </row>
    <row r="113" spans="1:7" x14ac:dyDescent="0.25">
      <c r="A113" s="13">
        <v>400</v>
      </c>
      <c r="B113" s="37">
        <f t="shared" si="34"/>
        <v>4.001150781561271E-14</v>
      </c>
      <c r="C113" s="37">
        <f t="shared" si="34"/>
        <v>5.8971807645977725E-6</v>
      </c>
      <c r="D113" s="37">
        <f t="shared" si="34"/>
        <v>5.5483199433577527E-4</v>
      </c>
      <c r="E113" s="37">
        <f t="shared" si="34"/>
        <v>6.0521694881503988E-4</v>
      </c>
      <c r="F113" s="37">
        <f t="shared" si="34"/>
        <v>4.6618337541932882E-4</v>
      </c>
      <c r="G113" s="37">
        <f t="shared" si="34"/>
        <v>3.6776973027584164E-4</v>
      </c>
    </row>
    <row r="114" spans="1:7" x14ac:dyDescent="0.25">
      <c r="A114" s="13">
        <v>600</v>
      </c>
      <c r="B114" s="37">
        <f t="shared" si="34"/>
        <v>1.6181101204668321E-6</v>
      </c>
      <c r="C114" s="37">
        <f t="shared" si="34"/>
        <v>3.4696189814852123E-4</v>
      </c>
      <c r="D114" s="37">
        <f t="shared" si="34"/>
        <v>7.5750728569591011E-4</v>
      </c>
      <c r="E114" s="37">
        <f t="shared" si="34"/>
        <v>4.8266851121820758E-4</v>
      </c>
      <c r="F114" s="37">
        <f t="shared" si="34"/>
        <v>3.3655516022131976E-4</v>
      </c>
      <c r="G114" s="37">
        <f t="shared" si="34"/>
        <v>2.5641416213173398E-4</v>
      </c>
    </row>
    <row r="115" spans="1:7" x14ac:dyDescent="0.25">
      <c r="A115" s="13">
        <v>800</v>
      </c>
      <c r="B115" s="37">
        <f t="shared" si="34"/>
        <v>8.3961505321301271E-4</v>
      </c>
      <c r="C115" s="37">
        <f t="shared" si="34"/>
        <v>1.3345835521192896E-3</v>
      </c>
      <c r="D115" s="37">
        <f t="shared" si="34"/>
        <v>7.3798666217158107E-4</v>
      </c>
      <c r="E115" s="37">
        <f t="shared" si="34"/>
        <v>3.8646515183581129E-4</v>
      </c>
      <c r="F115" s="37">
        <f t="shared" si="34"/>
        <v>2.5986021157690362E-4</v>
      </c>
      <c r="G115" s="37">
        <f t="shared" si="34"/>
        <v>1.9548043591577816E-4</v>
      </c>
    </row>
    <row r="116" spans="1:7" x14ac:dyDescent="0.25">
      <c r="A116" s="13">
        <v>1000</v>
      </c>
      <c r="B116" s="37">
        <f t="shared" si="34"/>
        <v>3.1397682970002966E-3</v>
      </c>
      <c r="C116" s="37">
        <f t="shared" si="34"/>
        <v>1.5698841485001483E-3</v>
      </c>
      <c r="D116" s="37">
        <f t="shared" si="34"/>
        <v>6.2795365940005918E-4</v>
      </c>
      <c r="E116" s="37">
        <f t="shared" si="34"/>
        <v>3.1397682970003008E-4</v>
      </c>
      <c r="F116" s="37">
        <f t="shared" si="34"/>
        <v>2.0931788646668626E-4</v>
      </c>
      <c r="G116" s="37">
        <f t="shared" si="34"/>
        <v>1.5698841485001501E-4</v>
      </c>
    </row>
    <row r="117" spans="1:7" x14ac:dyDescent="0.25">
      <c r="A117" s="13">
        <v>1200</v>
      </c>
      <c r="B117" s="37">
        <f t="shared" si="34"/>
        <v>9.3457804964717432E-4</v>
      </c>
      <c r="C117" s="37">
        <f t="shared" si="34"/>
        <v>1.0113725541801811E-3</v>
      </c>
      <c r="D117" s="37">
        <f t="shared" si="34"/>
        <v>5.0218336041310085E-4</v>
      </c>
      <c r="E117" s="37">
        <f t="shared" si="34"/>
        <v>2.5896754883532455E-4</v>
      </c>
      <c r="F117" s="37">
        <f t="shared" si="34"/>
        <v>1.7363528343039946E-4</v>
      </c>
      <c r="G117" s="37">
        <f t="shared" si="34"/>
        <v>1.3048740857664624E-4</v>
      </c>
    </row>
    <row r="118" spans="1:7" x14ac:dyDescent="0.25">
      <c r="A118" s="13">
        <v>1400</v>
      </c>
      <c r="B118" s="37">
        <f t="shared" si="34"/>
        <v>6.7301107126383093E-5</v>
      </c>
      <c r="C118" s="37">
        <f t="shared" si="34"/>
        <v>4.6671604302405919E-4</v>
      </c>
      <c r="D118" s="37">
        <f t="shared" si="34"/>
        <v>3.8984293291702081E-4</v>
      </c>
      <c r="E118" s="37">
        <f t="shared" si="34"/>
        <v>2.1654197361967636E-4</v>
      </c>
      <c r="F118" s="37">
        <f t="shared" si="34"/>
        <v>1.4720092504218676E-4</v>
      </c>
      <c r="G118" s="37">
        <f t="shared" si="34"/>
        <v>1.1115594628678095E-4</v>
      </c>
    </row>
    <row r="119" spans="1:7" x14ac:dyDescent="0.25">
      <c r="A119" s="13">
        <v>1600</v>
      </c>
      <c r="B119" s="37">
        <f t="shared" si="34"/>
        <v>2.0969021333216089E-6</v>
      </c>
      <c r="C119" s="37">
        <f t="shared" si="34"/>
        <v>1.7739760723369742E-4</v>
      </c>
      <c r="D119" s="37">
        <f t="shared" si="34"/>
        <v>2.9851051571196417E-4</v>
      </c>
      <c r="E119" s="37">
        <f t="shared" si="34"/>
        <v>1.8325913096236591E-4</v>
      </c>
      <c r="F119" s="37">
        <f t="shared" si="34"/>
        <v>1.2690567030232002E-4</v>
      </c>
      <c r="G119" s="37">
        <f t="shared" si="34"/>
        <v>9.6453862352570001E-5</v>
      </c>
    </row>
    <row r="120" spans="1:7" x14ac:dyDescent="0.25">
      <c r="A120" s="13">
        <v>1800</v>
      </c>
      <c r="B120" s="37">
        <f t="shared" si="34"/>
        <v>3.9324760061377582E-8</v>
      </c>
      <c r="C120" s="37">
        <f t="shared" si="34"/>
        <v>6.0097353279099392E-5</v>
      </c>
      <c r="D120" s="37">
        <f t="shared" si="34"/>
        <v>2.2739281079052818E-4</v>
      </c>
      <c r="E120" s="37">
        <f t="shared" si="34"/>
        <v>1.5673121659521658E-4</v>
      </c>
      <c r="F120" s="37">
        <f t="shared" si="34"/>
        <v>1.1088701293387805E-4</v>
      </c>
      <c r="G120" s="37">
        <f t="shared" si="34"/>
        <v>8.4913687599783282E-5</v>
      </c>
    </row>
    <row r="121" spans="1:7" x14ac:dyDescent="0.25">
      <c r="A121" s="13">
        <v>2000</v>
      </c>
      <c r="B121" s="37">
        <f t="shared" si="34"/>
        <v>5.4158786855960921E-10</v>
      </c>
      <c r="C121" s="37">
        <f t="shared" si="34"/>
        <v>1.9023391225825245E-5</v>
      </c>
      <c r="D121" s="37">
        <f t="shared" si="34"/>
        <v>1.7314487967413106E-4</v>
      </c>
      <c r="E121" s="37">
        <f t="shared" si="34"/>
        <v>1.3528374512492464E-4</v>
      </c>
      <c r="F121" s="37">
        <f t="shared" si="34"/>
        <v>9.7961508066559004E-5</v>
      </c>
      <c r="G121" s="37">
        <f t="shared" si="34"/>
        <v>7.5627912306657343E-5</v>
      </c>
    </row>
    <row r="122" spans="1:7" x14ac:dyDescent="0.25">
      <c r="A122" s="13">
        <v>2200</v>
      </c>
      <c r="B122" s="37">
        <f t="shared" si="34"/>
        <v>6.2078877894330949E-12</v>
      </c>
      <c r="C122" s="37">
        <f t="shared" si="34"/>
        <v>5.7951163290475635E-6</v>
      </c>
      <c r="D122" s="37">
        <f t="shared" si="34"/>
        <v>1.3214285095087603E-4</v>
      </c>
      <c r="E122" s="37">
        <f t="shared" si="34"/>
        <v>1.1772253582644708E-4</v>
      </c>
      <c r="F122" s="37">
        <f t="shared" si="34"/>
        <v>8.7341631448853007E-5</v>
      </c>
      <c r="G122" s="37">
        <f t="shared" si="34"/>
        <v>6.8005039284716685E-5</v>
      </c>
    </row>
    <row r="123" spans="1:7" x14ac:dyDescent="0.25">
      <c r="A123" s="13">
        <v>2400</v>
      </c>
      <c r="B123" s="37">
        <f t="shared" si="34"/>
        <v>6.4242987046779639E-14</v>
      </c>
      <c r="C123" s="37">
        <f t="shared" si="34"/>
        <v>1.7315745913159656E-6</v>
      </c>
      <c r="D123" s="37">
        <f t="shared" si="34"/>
        <v>1.0124228270648473E-4</v>
      </c>
      <c r="E123" s="37">
        <f t="shared" si="34"/>
        <v>1.0318052942503827E-4</v>
      </c>
      <c r="F123" s="37">
        <f t="shared" si="34"/>
        <v>7.8483423830877106E-5</v>
      </c>
      <c r="G123" s="37">
        <f t="shared" si="34"/>
        <v>6.1643063091604646E-5</v>
      </c>
    </row>
    <row r="124" spans="1:7" x14ac:dyDescent="0.25">
      <c r="A124" s="13">
        <v>2600</v>
      </c>
      <c r="B124" s="37">
        <f t="shared" si="34"/>
        <v>6.3364348047429674E-16</v>
      </c>
      <c r="C124" s="37">
        <f t="shared" si="34"/>
        <v>5.1389505188152149E-7</v>
      </c>
      <c r="D124" s="37">
        <f t="shared" si="34"/>
        <v>7.7938326513348285E-5</v>
      </c>
      <c r="E124" s="37">
        <f t="shared" si="34"/>
        <v>9.1017197525381237E-5</v>
      </c>
      <c r="F124" s="37">
        <f t="shared" si="34"/>
        <v>7.0999430112523142E-5</v>
      </c>
      <c r="G124" s="37">
        <f t="shared" si="34"/>
        <v>5.6259265532634344E-5</v>
      </c>
    </row>
    <row r="125" spans="1:7" x14ac:dyDescent="0.25">
      <c r="A125" s="13">
        <v>2800</v>
      </c>
      <c r="B125" s="37">
        <f t="shared" si="34"/>
        <v>6.1793719342568516E-18</v>
      </c>
      <c r="C125" s="37">
        <f t="shared" si="34"/>
        <v>1.5276039223386465E-7</v>
      </c>
      <c r="D125" s="37">
        <f t="shared" si="34"/>
        <v>6.0313947688430995E-5</v>
      </c>
      <c r="E125" s="37">
        <f t="shared" si="34"/>
        <v>8.0751689281121478E-5</v>
      </c>
      <c r="F125" s="37">
        <f t="shared" si="34"/>
        <v>6.4606451229482908E-5</v>
      </c>
      <c r="G125" s="37">
        <f t="shared" si="34"/>
        <v>5.1649079385591287E-5</v>
      </c>
    </row>
    <row r="126" spans="1:7" x14ac:dyDescent="0.25">
      <c r="A126" s="13">
        <v>3000</v>
      </c>
      <c r="B126" s="37">
        <f t="shared" si="34"/>
        <v>6.1100877147909753E-20</v>
      </c>
      <c r="C126" s="37">
        <f t="shared" si="34"/>
        <v>4.574189203598663E-8</v>
      </c>
      <c r="D126" s="37">
        <f t="shared" si="34"/>
        <v>4.6930716519620952E-5</v>
      </c>
      <c r="E126" s="37">
        <f t="shared" si="34"/>
        <v>7.2017668306419467E-5</v>
      </c>
      <c r="F126" s="37">
        <f t="shared" si="34"/>
        <v>5.9092883175183467E-5</v>
      </c>
      <c r="G126" s="37">
        <f t="shared" si="34"/>
        <v>4.7660876766122995E-5</v>
      </c>
    </row>
    <row r="128" spans="1:7" x14ac:dyDescent="0.25">
      <c r="A128" s="39" t="s">
        <v>3</v>
      </c>
      <c r="B128" s="40">
        <v>1000</v>
      </c>
    </row>
    <row r="129" spans="1:7" x14ac:dyDescent="0.25">
      <c r="A129" s="38" t="s">
        <v>4</v>
      </c>
      <c r="B129" s="38">
        <v>0.05</v>
      </c>
      <c r="C129" s="38">
        <v>0.1</v>
      </c>
      <c r="D129" s="38">
        <v>0.25</v>
      </c>
      <c r="E129" s="38">
        <v>0.5</v>
      </c>
      <c r="F129" s="38">
        <v>0.75</v>
      </c>
      <c r="G129" s="38">
        <v>1</v>
      </c>
    </row>
  </sheetData>
  <mergeCells count="8">
    <mergeCell ref="A2:G2"/>
    <mergeCell ref="A1:G1"/>
    <mergeCell ref="A13:G13"/>
    <mergeCell ref="A23:G23"/>
    <mergeCell ref="M2:S2"/>
    <mergeCell ref="M1:S1"/>
    <mergeCell ref="M13:S13"/>
    <mergeCell ref="M23:S23"/>
  </mergeCells>
  <pageMargins left="0.7" right="0.7" top="0.75" bottom="0.75" header="0.3" footer="0.3"/>
  <pageSetup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workbookViewId="0">
      <selection activeCell="J11" sqref="J11"/>
    </sheetView>
  </sheetViews>
  <sheetFormatPr defaultRowHeight="15" x14ac:dyDescent="0.25"/>
  <cols>
    <col min="3" max="5" width="12" bestFit="1" customWidth="1"/>
    <col min="7" max="7" width="12" bestFit="1" customWidth="1"/>
    <col min="12" max="12" width="12.28515625" customWidth="1"/>
    <col min="13" max="13" width="10" customWidth="1"/>
    <col min="14" max="14" width="8.85546875" customWidth="1"/>
  </cols>
  <sheetData>
    <row r="1" spans="1:14" ht="15.75" thickBot="1" x14ac:dyDescent="0.3">
      <c r="A1" s="30" t="s">
        <v>6</v>
      </c>
      <c r="B1" s="31" t="s">
        <v>26</v>
      </c>
      <c r="C1" s="31" t="s">
        <v>27</v>
      </c>
      <c r="D1" s="32" t="s">
        <v>34</v>
      </c>
      <c r="E1" s="18"/>
      <c r="G1" s="41" t="s">
        <v>1</v>
      </c>
      <c r="H1" s="42">
        <v>2296</v>
      </c>
      <c r="L1" s="65" t="s">
        <v>38</v>
      </c>
      <c r="M1" s="66"/>
      <c r="N1" s="67"/>
    </row>
    <row r="2" spans="1:14" x14ac:dyDescent="0.25">
      <c r="A2" s="44">
        <v>1</v>
      </c>
      <c r="B2" s="43">
        <f>LN(A2)</f>
        <v>0</v>
      </c>
      <c r="C2" s="43">
        <f t="shared" ref="C2:C43" si="0">_xlfn.LOGNORM.DIST(A2,LN($H$1),LN($H$1)*($H$2/EXP(1)),FALSE)</f>
        <v>4.9568921257148382E-161</v>
      </c>
      <c r="D2" s="45">
        <f t="shared" ref="D2:D43" si="1">_xlfn.NORM.DIST(A2,$H$1,$H$2*$H$1,FALSE)</f>
        <v>3.5004609135546096E-25</v>
      </c>
      <c r="G2" s="19" t="s">
        <v>4</v>
      </c>
      <c r="H2" s="20">
        <v>0.1</v>
      </c>
      <c r="L2" s="2" t="s">
        <v>35</v>
      </c>
      <c r="M2" s="3" t="s">
        <v>36</v>
      </c>
      <c r="N2" s="4" t="s">
        <v>37</v>
      </c>
    </row>
    <row r="3" spans="1:14" x14ac:dyDescent="0.25">
      <c r="A3" s="44">
        <v>50</v>
      </c>
      <c r="B3" s="43">
        <f t="shared" ref="B3:B11" si="2">LN(A3)</f>
        <v>3.912023005428146</v>
      </c>
      <c r="C3" s="43">
        <f t="shared" si="0"/>
        <v>1.6303969493494976E-41</v>
      </c>
      <c r="D3" s="45">
        <f t="shared" si="1"/>
        <v>2.8885466564747173E-24</v>
      </c>
      <c r="G3" s="19" t="s">
        <v>5</v>
      </c>
      <c r="H3" s="20">
        <v>0.45</v>
      </c>
      <c r="L3" s="25" t="s">
        <v>1</v>
      </c>
      <c r="M3" s="23">
        <v>2296</v>
      </c>
      <c r="N3" s="26">
        <v>377</v>
      </c>
    </row>
    <row r="4" spans="1:14" x14ac:dyDescent="0.25">
      <c r="A4" s="44">
        <v>100</v>
      </c>
      <c r="B4" s="43">
        <f t="shared" si="2"/>
        <v>4.6051701859880918</v>
      </c>
      <c r="C4" s="43">
        <f t="shared" si="0"/>
        <v>6.8717994081868557E-29</v>
      </c>
      <c r="D4" s="45">
        <f t="shared" si="1"/>
        <v>2.3743721910355923E-23</v>
      </c>
      <c r="G4" s="16" t="s">
        <v>29</v>
      </c>
      <c r="H4" s="17">
        <f>_xlfn.LOGNORM.INV($H$3,LN($H$1),LN($H$1)*($H$2/EXP(1)))</f>
        <v>2215.311015075969</v>
      </c>
      <c r="L4" s="21" t="s">
        <v>4</v>
      </c>
      <c r="M4" s="24">
        <v>0.1</v>
      </c>
      <c r="N4" s="22">
        <v>0.4</v>
      </c>
    </row>
    <row r="5" spans="1:14" x14ac:dyDescent="0.25">
      <c r="A5" s="44">
        <v>150</v>
      </c>
      <c r="B5" s="43">
        <f t="shared" si="2"/>
        <v>5.0106352940962555</v>
      </c>
      <c r="C5" s="43">
        <f t="shared" si="0"/>
        <v>1.0683363842205905E-22</v>
      </c>
      <c r="D5" s="45">
        <f t="shared" si="1"/>
        <v>1.8613254606226746E-22</v>
      </c>
      <c r="G5" s="16" t="s">
        <v>55</v>
      </c>
      <c r="H5" s="59">
        <f>($H$1-H4)/$H$1</f>
        <v>3.5143286116738261E-2</v>
      </c>
      <c r="L5" s="21" t="s">
        <v>5</v>
      </c>
      <c r="M5" s="24">
        <v>0.45</v>
      </c>
      <c r="N5" s="22">
        <v>0.3</v>
      </c>
    </row>
    <row r="6" spans="1:14" x14ac:dyDescent="0.25">
      <c r="A6" s="44">
        <v>200</v>
      </c>
      <c r="B6" s="43">
        <f t="shared" si="2"/>
        <v>5.2983173665480363</v>
      </c>
      <c r="C6" s="43">
        <f t="shared" si="0"/>
        <v>7.7183496750621319E-19</v>
      </c>
      <c r="D6" s="45">
        <f t="shared" si="1"/>
        <v>1.3915536327336449E-21</v>
      </c>
      <c r="G6" s="16" t="s">
        <v>28</v>
      </c>
      <c r="H6" s="17">
        <f>_xlfn.NORM.INV($H$3,$H$1,$H$1*$H$2)</f>
        <v>2267.1481547620751</v>
      </c>
      <c r="L6" s="25" t="s">
        <v>29</v>
      </c>
      <c r="M6" s="23">
        <v>2215.311015075969</v>
      </c>
      <c r="N6" s="26">
        <v>232.99987946943878</v>
      </c>
    </row>
    <row r="7" spans="1:14" ht="15.75" thickBot="1" x14ac:dyDescent="0.3">
      <c r="A7" s="44">
        <v>250</v>
      </c>
      <c r="B7" s="43">
        <f t="shared" si="2"/>
        <v>5.521460917862246</v>
      </c>
      <c r="C7" s="43">
        <f t="shared" si="0"/>
        <v>3.7607634409978995E-16</v>
      </c>
      <c r="D7" s="45">
        <f t="shared" si="1"/>
        <v>9.9215994823559333E-21</v>
      </c>
      <c r="G7" s="14" t="s">
        <v>54</v>
      </c>
      <c r="H7" s="36">
        <f>($H$1-H6)/$H$1</f>
        <v>1.2566134685507345E-2</v>
      </c>
      <c r="L7" s="16" t="s">
        <v>55</v>
      </c>
      <c r="M7" s="58">
        <v>3.5143286116738261E-2</v>
      </c>
      <c r="N7" s="59">
        <v>0.38196318443119687</v>
      </c>
    </row>
    <row r="8" spans="1:14" x14ac:dyDescent="0.25">
      <c r="A8" s="44">
        <v>300</v>
      </c>
      <c r="B8" s="43">
        <f t="shared" si="2"/>
        <v>5.7037824746562009</v>
      </c>
      <c r="C8" s="43">
        <f t="shared" si="0"/>
        <v>3.7435142639689807E-14</v>
      </c>
      <c r="D8" s="45">
        <f t="shared" si="1"/>
        <v>6.7463294207729194E-20</v>
      </c>
      <c r="L8" s="16" t="s">
        <v>28</v>
      </c>
      <c r="M8" s="57">
        <v>2267.1481547620751</v>
      </c>
      <c r="N8" s="17">
        <v>293.87169937367952</v>
      </c>
    </row>
    <row r="9" spans="1:14" ht="15.75" thickBot="1" x14ac:dyDescent="0.3">
      <c r="A9" s="44">
        <v>350</v>
      </c>
      <c r="B9" s="43">
        <f t="shared" si="2"/>
        <v>5.857933154483459</v>
      </c>
      <c r="C9" s="43">
        <f t="shared" si="0"/>
        <v>1.3292648324602124E-12</v>
      </c>
      <c r="D9" s="45">
        <f t="shared" si="1"/>
        <v>4.3747929825192373E-19</v>
      </c>
      <c r="L9" s="14" t="s">
        <v>54</v>
      </c>
      <c r="M9" s="35">
        <v>1.2566134685507345E-2</v>
      </c>
      <c r="N9" s="36">
        <v>0.22049947115734875</v>
      </c>
    </row>
    <row r="10" spans="1:14" x14ac:dyDescent="0.25">
      <c r="A10" s="44">
        <v>400</v>
      </c>
      <c r="B10" s="43">
        <f t="shared" si="2"/>
        <v>5.9914645471079817</v>
      </c>
      <c r="C10" s="43">
        <f t="shared" si="0"/>
        <v>2.310230341199298E-11</v>
      </c>
      <c r="D10" s="45">
        <f t="shared" si="1"/>
        <v>2.7055251806899216E-18</v>
      </c>
    </row>
    <row r="11" spans="1:14" x14ac:dyDescent="0.25">
      <c r="A11" s="44">
        <v>450</v>
      </c>
      <c r="B11" s="43">
        <f t="shared" si="2"/>
        <v>6.1092475827643655</v>
      </c>
      <c r="C11" s="43">
        <f t="shared" si="0"/>
        <v>2.3886347125875738E-10</v>
      </c>
      <c r="D11" s="45">
        <f t="shared" si="1"/>
        <v>1.5956945596946537E-17</v>
      </c>
    </row>
    <row r="12" spans="1:14" ht="15.75" thickBot="1" x14ac:dyDescent="0.3">
      <c r="A12" s="44">
        <v>500</v>
      </c>
      <c r="B12" s="43">
        <f t="shared" ref="B12:B43" si="3">LN(A12)</f>
        <v>6.2146080984221914</v>
      </c>
      <c r="C12" s="43">
        <f t="shared" si="0"/>
        <v>1.6697824971902794E-9</v>
      </c>
      <c r="D12" s="45">
        <f t="shared" si="1"/>
        <v>8.9753637588653103E-17</v>
      </c>
    </row>
    <row r="13" spans="1:14" x14ac:dyDescent="0.25">
      <c r="A13" s="44">
        <v>600</v>
      </c>
      <c r="B13" s="43">
        <f t="shared" si="3"/>
        <v>6.3969296552161463</v>
      </c>
      <c r="C13" s="43">
        <f t="shared" si="0"/>
        <v>3.4956490284168148E-8</v>
      </c>
      <c r="D13" s="45">
        <f t="shared" si="1"/>
        <v>2.4630259056325166E-15</v>
      </c>
      <c r="F13" s="30" t="s">
        <v>1</v>
      </c>
      <c r="G13" s="31" t="s">
        <v>30</v>
      </c>
      <c r="H13" s="32" t="s">
        <v>31</v>
      </c>
      <c r="K13" s="68" t="s">
        <v>32</v>
      </c>
      <c r="L13" s="69"/>
      <c r="M13" s="70" t="s">
        <v>33</v>
      </c>
      <c r="N13" s="69"/>
    </row>
    <row r="14" spans="1:14" x14ac:dyDescent="0.25">
      <c r="A14" s="44">
        <v>700</v>
      </c>
      <c r="B14" s="43">
        <f t="shared" si="3"/>
        <v>6.5510803350434044</v>
      </c>
      <c r="C14" s="43">
        <f t="shared" si="0"/>
        <v>3.3216195471786034E-7</v>
      </c>
      <c r="D14" s="45">
        <f t="shared" si="1"/>
        <v>5.5911654337691137E-14</v>
      </c>
      <c r="F14" s="44">
        <f>H1</f>
        <v>2296</v>
      </c>
      <c r="G14" s="43">
        <v>0</v>
      </c>
      <c r="H14" s="49">
        <v>0</v>
      </c>
      <c r="K14" s="25" t="s">
        <v>2</v>
      </c>
      <c r="L14" s="29" t="s">
        <v>0</v>
      </c>
      <c r="M14" s="53" t="s">
        <v>2</v>
      </c>
      <c r="N14" s="29" t="s">
        <v>0</v>
      </c>
    </row>
    <row r="15" spans="1:14" ht="15.75" thickBot="1" x14ac:dyDescent="0.3">
      <c r="A15" s="44">
        <v>800</v>
      </c>
      <c r="B15" s="43">
        <f t="shared" si="3"/>
        <v>6.6846117276679271</v>
      </c>
      <c r="C15" s="43">
        <f t="shared" si="0"/>
        <v>1.8427353759303423E-6</v>
      </c>
      <c r="D15" s="45">
        <f t="shared" si="1"/>
        <v>1.049910181952691E-12</v>
      </c>
      <c r="F15" s="46">
        <f>H1</f>
        <v>2296</v>
      </c>
      <c r="G15" s="47">
        <f>MAX(C2:C42)</f>
        <v>6.3529216717755856E-4</v>
      </c>
      <c r="H15" s="50">
        <f>MAX(D2:D43)</f>
        <v>1.7372898216972664E-3</v>
      </c>
      <c r="K15" s="44">
        <f>H4</f>
        <v>2215.311015075969</v>
      </c>
      <c r="L15" s="49">
        <v>0</v>
      </c>
      <c r="M15" s="51">
        <f>$H$6</f>
        <v>2267.1481547620751</v>
      </c>
      <c r="N15" s="49">
        <v>0</v>
      </c>
    </row>
    <row r="16" spans="1:14" ht="15.75" thickBot="1" x14ac:dyDescent="0.3">
      <c r="A16" s="44">
        <v>900</v>
      </c>
      <c r="B16" s="43">
        <f t="shared" si="3"/>
        <v>6.8023947633243109</v>
      </c>
      <c r="C16" s="43">
        <f t="shared" si="0"/>
        <v>6.9584989413333759E-6</v>
      </c>
      <c r="D16" s="45">
        <f t="shared" si="1"/>
        <v>1.6308664350073076E-11</v>
      </c>
      <c r="K16" s="46">
        <f>H4</f>
        <v>2215.311015075969</v>
      </c>
      <c r="L16" s="50">
        <f>MAX(C2:C42)</f>
        <v>6.3529216717755856E-4</v>
      </c>
      <c r="M16" s="52">
        <f>$H$6</f>
        <v>2267.1481547620751</v>
      </c>
      <c r="N16" s="50">
        <f>MAX(D2:D43)</f>
        <v>1.7372898216972664E-3</v>
      </c>
    </row>
    <row r="17" spans="1:9" x14ac:dyDescent="0.25">
      <c r="A17" s="44">
        <v>1000</v>
      </c>
      <c r="B17" s="43">
        <f t="shared" si="3"/>
        <v>6.9077552789821368</v>
      </c>
      <c r="C17" s="43">
        <f t="shared" si="0"/>
        <v>1.9756984051773127E-5</v>
      </c>
      <c r="D17" s="45">
        <f t="shared" si="1"/>
        <v>2.0955647465570689E-10</v>
      </c>
    </row>
    <row r="18" spans="1:9" x14ac:dyDescent="0.25">
      <c r="A18" s="44">
        <v>1100</v>
      </c>
      <c r="B18" s="43">
        <f t="shared" si="3"/>
        <v>7.0030654587864616</v>
      </c>
      <c r="C18" s="43">
        <f t="shared" si="0"/>
        <v>4.5128921691545757E-5</v>
      </c>
      <c r="D18" s="45">
        <f t="shared" si="1"/>
        <v>2.2274102561466968E-9</v>
      </c>
    </row>
    <row r="19" spans="1:9" x14ac:dyDescent="0.25">
      <c r="A19" s="44">
        <v>1200</v>
      </c>
      <c r="B19" s="43">
        <f t="shared" si="3"/>
        <v>7.0900768357760917</v>
      </c>
      <c r="C19" s="43">
        <f t="shared" si="0"/>
        <v>8.6986730642668692E-5</v>
      </c>
      <c r="D19" s="45">
        <f t="shared" si="1"/>
        <v>1.9584648820046501E-8</v>
      </c>
    </row>
    <row r="20" spans="1:9" x14ac:dyDescent="0.25">
      <c r="A20" s="44">
        <v>1300</v>
      </c>
      <c r="B20" s="43">
        <f t="shared" si="3"/>
        <v>7.1701195434496281</v>
      </c>
      <c r="C20" s="43">
        <f t="shared" si="0"/>
        <v>1.4648827976441531E-4</v>
      </c>
      <c r="D20" s="45">
        <f t="shared" si="1"/>
        <v>1.4244519496182348E-7</v>
      </c>
    </row>
    <row r="21" spans="1:9" x14ac:dyDescent="0.25">
      <c r="A21" s="44">
        <v>1400</v>
      </c>
      <c r="B21" s="43">
        <f t="shared" si="3"/>
        <v>7.2442275156033498</v>
      </c>
      <c r="C21" s="43">
        <f t="shared" si="0"/>
        <v>2.2118981068545242E-4</v>
      </c>
      <c r="D21" s="45">
        <f t="shared" si="1"/>
        <v>8.5703046788279605E-7</v>
      </c>
    </row>
    <row r="22" spans="1:9" x14ac:dyDescent="0.25">
      <c r="A22" s="44">
        <v>1500</v>
      </c>
      <c r="B22" s="43">
        <f t="shared" si="3"/>
        <v>7.3132203870903014</v>
      </c>
      <c r="C22" s="43">
        <f t="shared" si="0"/>
        <v>3.0543921781355323E-4</v>
      </c>
      <c r="D22" s="45">
        <f t="shared" si="1"/>
        <v>4.2654137178452114E-6</v>
      </c>
    </row>
    <row r="23" spans="1:9" x14ac:dyDescent="0.25">
      <c r="A23" s="44">
        <v>1550</v>
      </c>
      <c r="B23" s="43">
        <f t="shared" si="3"/>
        <v>7.3460102099132927</v>
      </c>
      <c r="C23" s="43">
        <f t="shared" si="0"/>
        <v>3.4881604432523749E-4</v>
      </c>
      <c r="D23" s="45">
        <f t="shared" si="1"/>
        <v>8.8623679454674471E-6</v>
      </c>
    </row>
    <row r="24" spans="1:9" x14ac:dyDescent="0.25">
      <c r="A24" s="44">
        <v>1600</v>
      </c>
      <c r="B24" s="43">
        <f t="shared" si="3"/>
        <v>7.3777589082278725</v>
      </c>
      <c r="C24" s="43">
        <f t="shared" si="0"/>
        <v>3.9169454204945203E-4</v>
      </c>
      <c r="D24" s="45">
        <f t="shared" si="1"/>
        <v>1.7560727477055068E-5</v>
      </c>
    </row>
    <row r="25" spans="1:9" x14ac:dyDescent="0.25">
      <c r="A25" s="44">
        <v>1650</v>
      </c>
      <c r="B25" s="43">
        <f t="shared" si="3"/>
        <v>7.4085305668946262</v>
      </c>
      <c r="C25" s="43">
        <f t="shared" si="0"/>
        <v>4.331067533468666E-4</v>
      </c>
      <c r="D25" s="45">
        <f t="shared" si="1"/>
        <v>3.3184810341761682E-5</v>
      </c>
    </row>
    <row r="26" spans="1:9" x14ac:dyDescent="0.25">
      <c r="A26" s="44">
        <v>1700</v>
      </c>
      <c r="B26" s="43">
        <f t="shared" si="3"/>
        <v>7.4383835300443071</v>
      </c>
      <c r="C26" s="43">
        <f t="shared" si="0"/>
        <v>4.7216159673577984E-4</v>
      </c>
      <c r="D26" s="45">
        <f t="shared" si="1"/>
        <v>5.9805384535396364E-5</v>
      </c>
    </row>
    <row r="27" spans="1:9" x14ac:dyDescent="0.25">
      <c r="A27" s="44">
        <v>1750</v>
      </c>
      <c r="B27" s="43">
        <f t="shared" si="3"/>
        <v>7.4673710669175595</v>
      </c>
      <c r="C27" s="43">
        <f t="shared" si="0"/>
        <v>5.0807738865488237E-4</v>
      </c>
      <c r="D27" s="45">
        <f t="shared" si="1"/>
        <v>1.0278869324927334E-4</v>
      </c>
    </row>
    <row r="28" spans="1:9" x14ac:dyDescent="0.25">
      <c r="A28" s="44">
        <v>1800</v>
      </c>
      <c r="B28" s="43">
        <f t="shared" si="3"/>
        <v>7.4955419438842563</v>
      </c>
      <c r="C28" s="43">
        <f t="shared" si="0"/>
        <v>5.4020456319557456E-4</v>
      </c>
      <c r="D28" s="45">
        <f t="shared" si="1"/>
        <v>1.6848238948229073E-4</v>
      </c>
    </row>
    <row r="29" spans="1:9" x14ac:dyDescent="0.25">
      <c r="A29" s="44">
        <v>1850</v>
      </c>
      <c r="B29" s="43">
        <f t="shared" si="3"/>
        <v>7.5229409180723703</v>
      </c>
      <c r="C29" s="43">
        <f t="shared" si="0"/>
        <v>5.6803876357022721E-4</v>
      </c>
      <c r="D29" s="45">
        <f t="shared" si="1"/>
        <v>2.6337090255429098E-4</v>
      </c>
    </row>
    <row r="30" spans="1:9" x14ac:dyDescent="0.25">
      <c r="A30" s="44">
        <v>1900</v>
      </c>
      <c r="B30" s="43">
        <f t="shared" si="3"/>
        <v>7.5496091651545321</v>
      </c>
      <c r="C30" s="43">
        <f t="shared" si="0"/>
        <v>5.912251418194142E-4</v>
      </c>
      <c r="D30" s="45">
        <f t="shared" si="1"/>
        <v>3.9263153815680601E-4</v>
      </c>
      <c r="G30" s="71">
        <v>0.42047867761135971</v>
      </c>
      <c r="I30" s="71">
        <v>0.10209537848165806</v>
      </c>
    </row>
    <row r="31" spans="1:9" x14ac:dyDescent="0.25">
      <c r="A31" s="44">
        <v>1950</v>
      </c>
      <c r="B31" s="43">
        <f t="shared" si="3"/>
        <v>7.5755846515577927</v>
      </c>
      <c r="C31" s="43">
        <f t="shared" si="0"/>
        <v>6.095551400784906E-4</v>
      </c>
      <c r="D31" s="45">
        <f t="shared" si="1"/>
        <v>5.5822165665989098E-4</v>
      </c>
      <c r="G31" s="71">
        <v>0.35373356460257982</v>
      </c>
      <c r="I31" s="71">
        <v>5.6673206202234518E-2</v>
      </c>
    </row>
    <row r="32" spans="1:9" x14ac:dyDescent="0.25">
      <c r="A32" s="44">
        <v>2000</v>
      </c>
      <c r="B32" s="43">
        <f t="shared" si="3"/>
        <v>7.6009024595420822</v>
      </c>
      <c r="C32" s="43">
        <f t="shared" si="0"/>
        <v>6.2295725913996431E-4</v>
      </c>
      <c r="D32" s="45">
        <f t="shared" si="1"/>
        <v>7.5688917095212698E-4</v>
      </c>
      <c r="G32" s="71">
        <v>0.2945312958940452</v>
      </c>
      <c r="I32" s="71">
        <v>3.3396953287620032E-2</v>
      </c>
    </row>
    <row r="33" spans="1:7" x14ac:dyDescent="0.25">
      <c r="A33" s="44">
        <v>2100</v>
      </c>
      <c r="B33" s="43">
        <f t="shared" si="3"/>
        <v>7.6496926237115144</v>
      </c>
      <c r="C33" s="43">
        <f t="shared" si="0"/>
        <v>6.3529216717755856E-4</v>
      </c>
      <c r="D33" s="45">
        <f t="shared" si="1"/>
        <v>1.2069682450613955E-3</v>
      </c>
      <c r="G33" s="71">
        <v>0.25461055587634951</v>
      </c>
    </row>
    <row r="34" spans="1:7" x14ac:dyDescent="0.25">
      <c r="A34" s="44">
        <v>2200</v>
      </c>
      <c r="B34" s="43">
        <f t="shared" si="3"/>
        <v>7.696212639346407</v>
      </c>
      <c r="C34" s="43">
        <f t="shared" si="0"/>
        <v>6.2981652994420858E-4</v>
      </c>
      <c r="D34" s="45">
        <f t="shared" si="1"/>
        <v>1.5921201491580364E-3</v>
      </c>
    </row>
    <row r="35" spans="1:7" x14ac:dyDescent="0.25">
      <c r="A35" s="44">
        <v>2300</v>
      </c>
      <c r="B35" s="43">
        <f t="shared" si="3"/>
        <v>7.7406644019172415</v>
      </c>
      <c r="C35" s="43">
        <f t="shared" si="0"/>
        <v>6.092394627775496E-4</v>
      </c>
      <c r="D35" s="45">
        <f t="shared" si="1"/>
        <v>1.7372898216972664E-3</v>
      </c>
    </row>
    <row r="36" spans="1:7" x14ac:dyDescent="0.25">
      <c r="A36" s="44">
        <v>2400</v>
      </c>
      <c r="B36" s="43">
        <f t="shared" si="3"/>
        <v>7.7832240163360371</v>
      </c>
      <c r="C36" s="43">
        <f t="shared" si="0"/>
        <v>5.7683957952768853E-4</v>
      </c>
      <c r="D36" s="45">
        <f t="shared" si="1"/>
        <v>1.5681411593422027E-3</v>
      </c>
    </row>
    <row r="37" spans="1:7" x14ac:dyDescent="0.25">
      <c r="A37" s="44">
        <v>2500</v>
      </c>
      <c r="B37" s="43">
        <f t="shared" si="3"/>
        <v>7.8240460108562919</v>
      </c>
      <c r="C37" s="43">
        <f t="shared" si="0"/>
        <v>5.3600896875580532E-4</v>
      </c>
      <c r="D37" s="45">
        <f t="shared" si="1"/>
        <v>1.1708856267621584E-3</v>
      </c>
    </row>
    <row r="38" spans="1:7" x14ac:dyDescent="0.25">
      <c r="A38" s="44">
        <v>3000</v>
      </c>
      <c r="B38" s="43">
        <f t="shared" si="3"/>
        <v>8.0063675676502459</v>
      </c>
      <c r="C38" s="43">
        <f t="shared" si="0"/>
        <v>3.0045531913420537E-4</v>
      </c>
      <c r="D38" s="45">
        <f t="shared" si="1"/>
        <v>1.5790930087922759E-5</v>
      </c>
    </row>
    <row r="39" spans="1:7" x14ac:dyDescent="0.25">
      <c r="A39" s="44">
        <v>3500</v>
      </c>
      <c r="B39" s="43">
        <f t="shared" si="3"/>
        <v>8.1605182474775049</v>
      </c>
      <c r="C39" s="43">
        <f t="shared" si="0"/>
        <v>1.3374421578511009E-4</v>
      </c>
      <c r="D39" s="45">
        <f t="shared" si="1"/>
        <v>1.856572868420762E-9</v>
      </c>
    </row>
    <row r="40" spans="1:7" x14ac:dyDescent="0.25">
      <c r="A40" s="44">
        <v>4000</v>
      </c>
      <c r="B40" s="43">
        <f t="shared" si="3"/>
        <v>8.2940496401020276</v>
      </c>
      <c r="C40" s="43">
        <f t="shared" si="0"/>
        <v>5.2344699300863783E-5</v>
      </c>
      <c r="D40" s="45">
        <f t="shared" si="1"/>
        <v>1.9029498405420436E-15</v>
      </c>
    </row>
    <row r="41" spans="1:7" x14ac:dyDescent="0.25">
      <c r="A41" s="44">
        <v>4500</v>
      </c>
      <c r="B41" s="43">
        <f t="shared" si="3"/>
        <v>8.4118326757584114</v>
      </c>
      <c r="C41" s="43">
        <f t="shared" si="0"/>
        <v>1.9064119340500992E-5</v>
      </c>
      <c r="D41" s="45">
        <f t="shared" si="1"/>
        <v>1.7004103322927425E-23</v>
      </c>
    </row>
    <row r="42" spans="1:7" x14ac:dyDescent="0.25">
      <c r="A42" s="44">
        <v>5000</v>
      </c>
      <c r="B42" s="43">
        <f t="shared" si="3"/>
        <v>8.5171931914162382</v>
      </c>
      <c r="C42" s="43">
        <f t="shared" si="0"/>
        <v>6.6809707420011266E-6</v>
      </c>
      <c r="D42" s="45">
        <f t="shared" si="1"/>
        <v>1.3246196164585028E-33</v>
      </c>
    </row>
    <row r="43" spans="1:7" ht="15.75" thickBot="1" x14ac:dyDescent="0.3">
      <c r="A43" s="46">
        <v>6000</v>
      </c>
      <c r="B43" s="47">
        <f t="shared" si="3"/>
        <v>8.6995147482101913</v>
      </c>
      <c r="C43" s="47">
        <f t="shared" si="0"/>
        <v>7.8761114303049812E-7</v>
      </c>
      <c r="D43" s="48">
        <f t="shared" si="1"/>
        <v>5.3259763635234003E-60</v>
      </c>
    </row>
    <row r="44" spans="1:7" x14ac:dyDescent="0.25">
      <c r="A44" s="1"/>
    </row>
    <row r="45" spans="1:7" x14ac:dyDescent="0.25">
      <c r="A45" s="1"/>
    </row>
    <row r="46" spans="1:7" x14ac:dyDescent="0.25">
      <c r="A46" s="1"/>
    </row>
  </sheetData>
  <mergeCells count="3">
    <mergeCell ref="K13:L13"/>
    <mergeCell ref="M13:N13"/>
    <mergeCell ref="L1:N1"/>
  </mergeCells>
  <pageMargins left="0.7" right="0.7" top="0.75" bottom="0.75" header="0.3" footer="0.3"/>
  <pageSetup orientation="portrait" verticalDpi="0" r:id="rId1"/>
  <ignoredErrors>
    <ignoredError sqref="H6"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Info</vt:lpstr>
      <vt:lpstr>PDF and Buffer</vt:lpstr>
      <vt:lpstr>Examples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Errigo</dc:creator>
  <cp:lastModifiedBy>Mike Errigo</cp:lastModifiedBy>
  <dcterms:created xsi:type="dcterms:W3CDTF">2017-10-10T13:31:49Z</dcterms:created>
  <dcterms:modified xsi:type="dcterms:W3CDTF">2017-10-16T15:30:22Z</dcterms:modified>
</cp:coreProperties>
</file>