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5315" windowHeight="8460" tabRatio="575" activeTab="0"/>
  </bookViews>
  <sheets>
    <sheet name="BB Copy" sheetId="1" r:id="rId1"/>
  </sheets>
  <definedNames>
    <definedName name="_xlnm.Print_Area" localSheetId="0">'BB Copy'!$A$3:$J$43</definedName>
  </definedNames>
  <calcPr fullCalcOnLoad="1"/>
</workbook>
</file>

<file path=xl/sharedStrings.xml><?xml version="1.0" encoding="utf-8"?>
<sst xmlns="http://schemas.openxmlformats.org/spreadsheetml/2006/main" count="59" uniqueCount="55">
  <si>
    <t>ACCOUNT</t>
  </si>
  <si>
    <t>NAME</t>
  </si>
  <si>
    <t>BALANCE</t>
  </si>
  <si>
    <t>Transcription</t>
  </si>
  <si>
    <t>NC-State Liaison</t>
  </si>
  <si>
    <t>SC-State Liaison</t>
  </si>
  <si>
    <t>Postage</t>
  </si>
  <si>
    <t>Printing</t>
  </si>
  <si>
    <t>%</t>
  </si>
  <si>
    <t>Council Comp</t>
  </si>
  <si>
    <t>AP Travel</t>
  </si>
  <si>
    <t>Other Travel</t>
  </si>
  <si>
    <t>Council Travel</t>
  </si>
  <si>
    <t>0BLIGATED</t>
  </si>
  <si>
    <t>Total</t>
  </si>
  <si>
    <t>Staff Comp</t>
  </si>
  <si>
    <t>Health Ins</t>
  </si>
  <si>
    <t>FICA</t>
  </si>
  <si>
    <t>Retirement</t>
  </si>
  <si>
    <t>Life Ins.</t>
  </si>
  <si>
    <t>Staff Travel</t>
  </si>
  <si>
    <t>Office Rent</t>
  </si>
  <si>
    <t>Supplies</t>
  </si>
  <si>
    <t>Training</t>
  </si>
  <si>
    <t>GA -State Liaison</t>
  </si>
  <si>
    <t xml:space="preserve"> TOTAL </t>
  </si>
  <si>
    <t xml:space="preserve"> EXPENDED </t>
  </si>
  <si>
    <t xml:space="preserve"> OBLIGATED </t>
  </si>
  <si>
    <t xml:space="preserve"> &amp; EXPENDED </t>
  </si>
  <si>
    <t>SSC Travel</t>
  </si>
  <si>
    <t>Mtg. Room Rent</t>
  </si>
  <si>
    <t>Telephone</t>
  </si>
  <si>
    <t>Other</t>
  </si>
  <si>
    <t>Adm Contracts</t>
  </si>
  <si>
    <t>Vis Sci-Allen</t>
  </si>
  <si>
    <t>Equip &amp; Furniture</t>
  </si>
  <si>
    <t>Actual Rec</t>
  </si>
  <si>
    <t>FL - State Liaison</t>
  </si>
  <si>
    <t>Total 2009</t>
  </si>
  <si>
    <t>YE 2009</t>
  </si>
  <si>
    <t>2009 NEPA</t>
  </si>
  <si>
    <t>2009 SEDAR</t>
  </si>
  <si>
    <t>Amount Transf 2008</t>
  </si>
  <si>
    <t>Reg Streamling Prog</t>
  </si>
  <si>
    <t>ACL Implementation</t>
  </si>
  <si>
    <t>SSC Stipends</t>
  </si>
  <si>
    <t>2009 Grant Fund</t>
  </si>
  <si>
    <t>2009 LAPP</t>
  </si>
  <si>
    <t>Amount Transf 2007</t>
  </si>
  <si>
    <t>2008 NEPA</t>
  </si>
  <si>
    <t>2008 SEDAR</t>
  </si>
  <si>
    <t>2008 LAPP</t>
  </si>
  <si>
    <t xml:space="preserve">2007 Funds owed </t>
  </si>
  <si>
    <t>2008 Grant Fund</t>
  </si>
  <si>
    <t>SSC Panel Reviewer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</si>
</sst>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#,##0.0_);[Red]\(#,##0.0\)"/>
    <numFmt numFmtId="167" formatCode="_(* #,##0.0_);_(* \(#,##0.0\);_(* &quot;-&quot;?_);_(@_)"/>
    <numFmt numFmtId="168" formatCode="mmm\-yyyy"/>
    <numFmt numFmtId="169" formatCode="0.0"/>
    <numFmt numFmtId="170" formatCode="m/d"/>
    <numFmt numFmtId="171" formatCode="mm/dd/yy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m/d/yy"/>
    <numFmt numFmtId="181" formatCode="_(&quot;$&quot;* #,##0.000_);_(&quot;$&quot;* \(#,##0.000\);_(&quot;$&quot;* &quot;-&quot;??_);_(@_)"/>
    <numFmt numFmtId="182" formatCode="_(* #,##0.000_);_(* \(#,##0.000\);_(* &quot;-&quot;???_);_(@_)"/>
    <numFmt numFmtId="183" formatCode="&quot;$&quot;#,##0.0_);[Red]\(&quot;$&quot;#,##0.0\)"/>
    <numFmt numFmtId="184" formatCode="[$-409]dddd\,\ mmmm\ dd\,\ yyyy"/>
    <numFmt numFmtId="185" formatCode="m/d/yy;@"/>
    <numFmt numFmtId="186" formatCode="#,##0.0"/>
  </numFmts>
  <fonts count="20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u val="single"/>
      <sz val="12"/>
      <color indexed="12"/>
      <name val="Geneva"/>
      <family val="0"/>
    </font>
    <font>
      <u val="single"/>
      <sz val="12"/>
      <color indexed="36"/>
      <name val="Geneva"/>
      <family val="0"/>
    </font>
    <font>
      <sz val="8"/>
      <name val="Geneva"/>
      <family val="0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i/>
      <sz val="8"/>
      <color indexed="6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0" xfId="17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164" fontId="13" fillId="0" borderId="2" xfId="17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185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64" fontId="14" fillId="0" borderId="8" xfId="17" applyNumberFormat="1" applyFont="1" applyFill="1" applyBorder="1" applyAlignment="1">
      <alignment/>
    </xf>
    <xf numFmtId="9" fontId="14" fillId="0" borderId="10" xfId="0" applyNumberFormat="1" applyFont="1" applyFill="1" applyBorder="1" applyAlignment="1">
      <alignment/>
    </xf>
    <xf numFmtId="164" fontId="14" fillId="0" borderId="10" xfId="17" applyNumberFormat="1" applyFont="1" applyFill="1" applyBorder="1" applyAlignment="1">
      <alignment/>
    </xf>
    <xf numFmtId="44" fontId="14" fillId="0" borderId="8" xfId="17" applyFont="1" applyFill="1" applyBorder="1" applyAlignment="1">
      <alignment/>
    </xf>
    <xf numFmtId="0" fontId="14" fillId="0" borderId="11" xfId="0" applyFont="1" applyFill="1" applyBorder="1" applyAlignment="1">
      <alignment/>
    </xf>
    <xf numFmtId="164" fontId="14" fillId="0" borderId="11" xfId="17" applyNumberFormat="1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64" fontId="8" fillId="0" borderId="0" xfId="17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44" fontId="16" fillId="0" borderId="0" xfId="17" applyFont="1" applyFill="1" applyBorder="1" applyAlignment="1">
      <alignment horizontal="left"/>
    </xf>
    <xf numFmtId="164" fontId="16" fillId="0" borderId="0" xfId="17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4" fontId="10" fillId="0" borderId="0" xfId="17" applyFont="1" applyFill="1" applyBorder="1" applyAlignment="1">
      <alignment/>
    </xf>
    <xf numFmtId="164" fontId="13" fillId="0" borderId="5" xfId="17" applyNumberFormat="1" applyFont="1" applyFill="1" applyBorder="1" applyAlignment="1">
      <alignment/>
    </xf>
    <xf numFmtId="9" fontId="13" fillId="0" borderId="12" xfId="0" applyNumberFormat="1" applyFont="1" applyFill="1" applyBorder="1" applyAlignment="1">
      <alignment/>
    </xf>
    <xf numFmtId="164" fontId="13" fillId="0" borderId="12" xfId="17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/>
    </xf>
    <xf numFmtId="164" fontId="17" fillId="0" borderId="0" xfId="17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9" fontId="14" fillId="0" borderId="8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64" fontId="9" fillId="0" borderId="13" xfId="17" applyNumberFormat="1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6" fontId="8" fillId="0" borderId="14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8"/>
  <sheetViews>
    <sheetView tabSelected="1" workbookViewId="0" topLeftCell="A6">
      <selection activeCell="E6" sqref="E6"/>
    </sheetView>
  </sheetViews>
  <sheetFormatPr defaultColWidth="8.796875" defaultRowHeight="15"/>
  <cols>
    <col min="1" max="1" width="17.3984375" style="0" customWidth="1"/>
    <col min="2" max="2" width="11.796875" style="0" customWidth="1"/>
    <col min="3" max="3" width="12.3984375" style="33" customWidth="1"/>
    <col min="4" max="4" width="5.19921875" style="0" customWidth="1"/>
    <col min="5" max="5" width="12.796875" style="0" customWidth="1"/>
    <col min="6" max="6" width="13.296875" style="0" customWidth="1"/>
    <col min="7" max="7" width="10.3984375" style="0" customWidth="1"/>
    <col min="8" max="8" width="2.796875" style="0" customWidth="1"/>
    <col min="9" max="9" width="12.59765625" style="0" customWidth="1"/>
    <col min="10" max="10" width="9.09765625" style="0" customWidth="1"/>
    <col min="11" max="11" width="11" style="0" bestFit="1" customWidth="1"/>
  </cols>
  <sheetData>
    <row r="3" spans="1:7" ht="15.75">
      <c r="A3" s="7"/>
      <c r="B3" s="8">
        <v>3157237</v>
      </c>
      <c r="C3" s="11" t="s">
        <v>25</v>
      </c>
      <c r="D3" s="9"/>
      <c r="E3" s="10" t="s">
        <v>36</v>
      </c>
      <c r="F3" s="11" t="s">
        <v>25</v>
      </c>
      <c r="G3" s="11"/>
    </row>
    <row r="4" spans="1:10" ht="16.5" thickBot="1">
      <c r="A4" s="12" t="s">
        <v>0</v>
      </c>
      <c r="B4" s="13" t="s">
        <v>38</v>
      </c>
      <c r="C4" s="13" t="s">
        <v>26</v>
      </c>
      <c r="D4" s="14"/>
      <c r="E4" s="15" t="s">
        <v>13</v>
      </c>
      <c r="F4" s="13" t="s">
        <v>27</v>
      </c>
      <c r="G4" s="13" t="s">
        <v>2</v>
      </c>
      <c r="I4" s="60" t="s">
        <v>53</v>
      </c>
      <c r="J4" s="63">
        <v>1824343</v>
      </c>
    </row>
    <row r="5" spans="1:10" ht="15.75">
      <c r="A5" s="16" t="s">
        <v>1</v>
      </c>
      <c r="B5" s="17">
        <v>38352</v>
      </c>
      <c r="C5" s="17">
        <v>38594</v>
      </c>
      <c r="D5" s="18" t="s">
        <v>8</v>
      </c>
      <c r="E5" s="19" t="s">
        <v>39</v>
      </c>
      <c r="F5" s="18" t="s">
        <v>28</v>
      </c>
      <c r="G5" s="18"/>
      <c r="I5" s="46" t="s">
        <v>48</v>
      </c>
      <c r="J5" s="4">
        <v>186917</v>
      </c>
    </row>
    <row r="6" spans="1:10" ht="15">
      <c r="A6" s="20" t="s">
        <v>9</v>
      </c>
      <c r="B6" s="21">
        <v>185118</v>
      </c>
      <c r="C6" s="23">
        <v>73003</v>
      </c>
      <c r="D6" s="22">
        <f>C6/B6</f>
        <v>0.39435927354444195</v>
      </c>
      <c r="E6" s="23">
        <v>89120</v>
      </c>
      <c r="F6" s="23">
        <f>C6+E6</f>
        <v>162123</v>
      </c>
      <c r="G6" s="23">
        <f aca="true" t="shared" si="0" ref="G6:G32">B6-F6</f>
        <v>22995</v>
      </c>
      <c r="I6" s="5" t="s">
        <v>49</v>
      </c>
      <c r="J6" s="6">
        <v>106318</v>
      </c>
    </row>
    <row r="7" spans="1:10" ht="15">
      <c r="A7" s="20" t="s">
        <v>15</v>
      </c>
      <c r="B7" s="21">
        <v>1192426</v>
      </c>
      <c r="C7" s="23">
        <v>740451</v>
      </c>
      <c r="D7" s="57">
        <f aca="true" t="shared" si="1" ref="D7:D17">C7/B7</f>
        <v>0.6209618039190692</v>
      </c>
      <c r="E7" s="21">
        <f>B7-C7</f>
        <v>451975</v>
      </c>
      <c r="F7" s="21">
        <f>C7+E7</f>
        <v>1192426</v>
      </c>
      <c r="G7" s="23">
        <f t="shared" si="0"/>
        <v>0</v>
      </c>
      <c r="I7" s="5" t="s">
        <v>50</v>
      </c>
      <c r="J7" s="3">
        <v>540859</v>
      </c>
    </row>
    <row r="8" spans="1:10" ht="15">
      <c r="A8" s="20" t="s">
        <v>17</v>
      </c>
      <c r="B8" s="21">
        <v>80668</v>
      </c>
      <c r="C8" s="23">
        <v>54121</v>
      </c>
      <c r="D8" s="22">
        <f t="shared" si="1"/>
        <v>0.6709103981752368</v>
      </c>
      <c r="E8" s="23">
        <f>B8-C8</f>
        <v>26547</v>
      </c>
      <c r="F8" s="23">
        <f>C8+E8</f>
        <v>80668</v>
      </c>
      <c r="G8" s="23">
        <f t="shared" si="0"/>
        <v>0</v>
      </c>
      <c r="I8" s="1" t="s">
        <v>51</v>
      </c>
      <c r="J8" s="4">
        <v>75000</v>
      </c>
    </row>
    <row r="9" spans="1:10" ht="15">
      <c r="A9" s="20" t="s">
        <v>16</v>
      </c>
      <c r="B9" s="21">
        <v>239948</v>
      </c>
      <c r="C9" s="23">
        <v>168775</v>
      </c>
      <c r="D9" s="22">
        <f t="shared" si="1"/>
        <v>0.7033815660059679</v>
      </c>
      <c r="E9" s="23">
        <v>55805</v>
      </c>
      <c r="F9" s="23">
        <f>C9+E9</f>
        <v>224580</v>
      </c>
      <c r="G9" s="23">
        <f t="shared" si="0"/>
        <v>15368</v>
      </c>
      <c r="I9" s="1" t="s">
        <v>43</v>
      </c>
      <c r="J9" s="34">
        <v>85070</v>
      </c>
    </row>
    <row r="10" spans="1:10" ht="15.75" thickBot="1">
      <c r="A10" s="20" t="s">
        <v>18</v>
      </c>
      <c r="B10" s="21">
        <v>118742</v>
      </c>
      <c r="C10" s="23">
        <v>73424</v>
      </c>
      <c r="D10" s="22">
        <f t="shared" si="1"/>
        <v>0.618349025618568</v>
      </c>
      <c r="E10" s="23">
        <v>45318</v>
      </c>
      <c r="F10" s="23">
        <v>118742</v>
      </c>
      <c r="G10" s="23">
        <f t="shared" si="0"/>
        <v>0</v>
      </c>
      <c r="I10" s="2" t="s">
        <v>52</v>
      </c>
      <c r="J10" s="64">
        <v>1615.58</v>
      </c>
    </row>
    <row r="11" spans="1:10" ht="15">
      <c r="A11" s="20" t="s">
        <v>19</v>
      </c>
      <c r="B11" s="21">
        <v>22350</v>
      </c>
      <c r="C11" s="23">
        <v>17599</v>
      </c>
      <c r="D11" s="22">
        <f t="shared" si="1"/>
        <v>0.7874272930648769</v>
      </c>
      <c r="E11" s="23">
        <v>8111</v>
      </c>
      <c r="F11" s="23">
        <f aca="true" t="shared" si="2" ref="F11:F32">C11+E11</f>
        <v>25710</v>
      </c>
      <c r="G11" s="23">
        <f t="shared" si="0"/>
        <v>-3360</v>
      </c>
      <c r="I11" s="31" t="s">
        <v>14</v>
      </c>
      <c r="J11" s="59">
        <f>SUM(J4:J10)</f>
        <v>2820122.58</v>
      </c>
    </row>
    <row r="12" spans="1:7" ht="15">
      <c r="A12" s="20" t="s">
        <v>12</v>
      </c>
      <c r="B12" s="21">
        <v>135528</v>
      </c>
      <c r="C12" s="23">
        <f>56317-1</f>
        <v>56316</v>
      </c>
      <c r="D12" s="22">
        <f t="shared" si="1"/>
        <v>0.41553037010802196</v>
      </c>
      <c r="E12" s="23">
        <v>68535</v>
      </c>
      <c r="F12" s="23">
        <f t="shared" si="2"/>
        <v>124851</v>
      </c>
      <c r="G12" s="23">
        <f t="shared" si="0"/>
        <v>10677</v>
      </c>
    </row>
    <row r="13" spans="1:7" ht="15">
      <c r="A13" s="20" t="s">
        <v>20</v>
      </c>
      <c r="B13" s="21">
        <v>148200</v>
      </c>
      <c r="C13" s="23">
        <v>65273</v>
      </c>
      <c r="D13" s="22">
        <f t="shared" si="1"/>
        <v>0.4404385964912281</v>
      </c>
      <c r="E13" s="23">
        <v>82669</v>
      </c>
      <c r="F13" s="23">
        <f t="shared" si="2"/>
        <v>147942</v>
      </c>
      <c r="G13" s="23">
        <f t="shared" si="0"/>
        <v>258</v>
      </c>
    </row>
    <row r="14" spans="1:10" ht="15.75" thickBot="1">
      <c r="A14" s="20" t="s">
        <v>29</v>
      </c>
      <c r="B14" s="21">
        <f>47060+53696+7500</f>
        <v>108256</v>
      </c>
      <c r="C14" s="23">
        <v>33466</v>
      </c>
      <c r="D14" s="22">
        <f t="shared" si="1"/>
        <v>0.3091375997635235</v>
      </c>
      <c r="E14" s="23">
        <v>18194</v>
      </c>
      <c r="F14" s="23">
        <f t="shared" si="2"/>
        <v>51660</v>
      </c>
      <c r="G14" s="23">
        <f t="shared" si="0"/>
        <v>56596</v>
      </c>
      <c r="I14" s="60" t="s">
        <v>46</v>
      </c>
      <c r="J14" s="61">
        <v>1927335</v>
      </c>
    </row>
    <row r="15" spans="1:10" ht="15">
      <c r="A15" s="20" t="s">
        <v>10</v>
      </c>
      <c r="B15" s="21">
        <v>111050</v>
      </c>
      <c r="C15" s="23">
        <v>16829</v>
      </c>
      <c r="D15" s="22">
        <f t="shared" si="1"/>
        <v>0.15154434939216568</v>
      </c>
      <c r="E15" s="23">
        <v>92913</v>
      </c>
      <c r="F15" s="23">
        <f t="shared" si="2"/>
        <v>109742</v>
      </c>
      <c r="G15" s="23">
        <f t="shared" si="0"/>
        <v>1308</v>
      </c>
      <c r="I15" s="46" t="s">
        <v>42</v>
      </c>
      <c r="J15" s="4">
        <v>115296</v>
      </c>
    </row>
    <row r="16" spans="1:10" ht="15">
      <c r="A16" s="20" t="s">
        <v>11</v>
      </c>
      <c r="B16" s="21">
        <v>132299</v>
      </c>
      <c r="C16" s="23">
        <v>40456</v>
      </c>
      <c r="D16" s="22">
        <f t="shared" si="1"/>
        <v>0.305792182858525</v>
      </c>
      <c r="E16" s="23">
        <v>96787</v>
      </c>
      <c r="F16" s="23">
        <f t="shared" si="2"/>
        <v>137243</v>
      </c>
      <c r="G16" s="23">
        <f t="shared" si="0"/>
        <v>-4944</v>
      </c>
      <c r="I16" s="5" t="s">
        <v>40</v>
      </c>
      <c r="J16" s="6">
        <v>106212</v>
      </c>
    </row>
    <row r="17" spans="1:10" ht="15">
      <c r="A17" s="20" t="s">
        <v>21</v>
      </c>
      <c r="B17" s="21">
        <v>147324</v>
      </c>
      <c r="C17" s="23">
        <v>108266</v>
      </c>
      <c r="D17" s="22">
        <f t="shared" si="1"/>
        <v>0.7348836577882761</v>
      </c>
      <c r="E17" s="23">
        <v>37578</v>
      </c>
      <c r="F17" s="23">
        <f t="shared" si="2"/>
        <v>145844</v>
      </c>
      <c r="G17" s="23">
        <f t="shared" si="0"/>
        <v>1480</v>
      </c>
      <c r="I17" s="5" t="s">
        <v>41</v>
      </c>
      <c r="J17" s="3">
        <v>583199</v>
      </c>
    </row>
    <row r="18" spans="1:10" ht="15">
      <c r="A18" s="20" t="s">
        <v>30</v>
      </c>
      <c r="B18" s="21">
        <v>79191</v>
      </c>
      <c r="C18" s="23">
        <v>49254</v>
      </c>
      <c r="D18" s="22">
        <f>C18/B18</f>
        <v>0.6219646171913475</v>
      </c>
      <c r="E18" s="23">
        <v>41996</v>
      </c>
      <c r="F18" s="23">
        <f t="shared" si="2"/>
        <v>91250</v>
      </c>
      <c r="G18" s="23">
        <f t="shared" si="0"/>
        <v>-12059</v>
      </c>
      <c r="I18" s="1" t="s">
        <v>47</v>
      </c>
      <c r="J18" s="4">
        <v>107500</v>
      </c>
    </row>
    <row r="19" spans="1:10" ht="15">
      <c r="A19" s="20" t="s">
        <v>31</v>
      </c>
      <c r="B19" s="21">
        <v>11000</v>
      </c>
      <c r="C19" s="23">
        <v>7266</v>
      </c>
      <c r="D19" s="22">
        <f>C19/B19</f>
        <v>0.6605454545454545</v>
      </c>
      <c r="E19" s="23">
        <f aca="true" t="shared" si="3" ref="E18:E32">B19-C19</f>
        <v>3734</v>
      </c>
      <c r="F19" s="23">
        <f t="shared" si="2"/>
        <v>11000</v>
      </c>
      <c r="G19" s="23">
        <f t="shared" si="0"/>
        <v>0</v>
      </c>
      <c r="I19" s="1" t="s">
        <v>43</v>
      </c>
      <c r="J19" s="34">
        <v>84970</v>
      </c>
    </row>
    <row r="20" spans="1:10" ht="15">
      <c r="A20" s="20" t="s">
        <v>6</v>
      </c>
      <c r="B20" s="21">
        <v>1000</v>
      </c>
      <c r="C20" s="23">
        <v>394</v>
      </c>
      <c r="D20" s="22">
        <f>C20/B20</f>
        <v>0.394</v>
      </c>
      <c r="E20" s="23">
        <f t="shared" si="3"/>
        <v>606</v>
      </c>
      <c r="F20" s="23">
        <f t="shared" si="2"/>
        <v>1000</v>
      </c>
      <c r="G20" s="23">
        <f t="shared" si="0"/>
        <v>0</v>
      </c>
      <c r="I20" s="2" t="s">
        <v>44</v>
      </c>
      <c r="J20" s="35">
        <v>171828</v>
      </c>
    </row>
    <row r="21" spans="1:10" ht="15">
      <c r="A21" s="20" t="s">
        <v>32</v>
      </c>
      <c r="B21" s="24">
        <v>0</v>
      </c>
      <c r="C21" s="23">
        <v>559</v>
      </c>
      <c r="D21" s="22">
        <v>0</v>
      </c>
      <c r="E21" s="23">
        <v>0</v>
      </c>
      <c r="F21" s="23">
        <f t="shared" si="2"/>
        <v>559</v>
      </c>
      <c r="G21" s="23">
        <f t="shared" si="0"/>
        <v>-559</v>
      </c>
      <c r="I21" s="2" t="s">
        <v>45</v>
      </c>
      <c r="J21" s="35">
        <v>53696</v>
      </c>
    </row>
    <row r="22" spans="1:10" ht="15.75" thickBot="1">
      <c r="A22" s="20" t="s">
        <v>7</v>
      </c>
      <c r="B22" s="21">
        <v>43500</v>
      </c>
      <c r="C22" s="23">
        <v>13945</v>
      </c>
      <c r="D22" s="22">
        <f>C22/B22</f>
        <v>0.32057471264367815</v>
      </c>
      <c r="E22" s="23">
        <f t="shared" si="3"/>
        <v>29555</v>
      </c>
      <c r="F22" s="23">
        <f t="shared" si="2"/>
        <v>43500</v>
      </c>
      <c r="G22" s="23">
        <f t="shared" si="0"/>
        <v>0</v>
      </c>
      <c r="I22" s="2" t="s">
        <v>54</v>
      </c>
      <c r="J22" s="64">
        <v>7500</v>
      </c>
    </row>
    <row r="23" spans="1:11" ht="15">
      <c r="A23" s="20" t="s">
        <v>33</v>
      </c>
      <c r="B23" s="21">
        <v>123800</v>
      </c>
      <c r="C23" s="23">
        <v>56615</v>
      </c>
      <c r="D23" s="22">
        <f aca="true" t="shared" si="4" ref="D23:D33">C23/B23</f>
        <v>0.45731017770597737</v>
      </c>
      <c r="E23" s="23">
        <f t="shared" si="3"/>
        <v>67185</v>
      </c>
      <c r="F23" s="23">
        <f t="shared" si="2"/>
        <v>123800</v>
      </c>
      <c r="G23" s="23">
        <f t="shared" si="0"/>
        <v>0</v>
      </c>
      <c r="I23" s="31" t="s">
        <v>14</v>
      </c>
      <c r="J23" s="59">
        <f>SUM(J14:J22)</f>
        <v>3157536</v>
      </c>
      <c r="K23" s="65"/>
    </row>
    <row r="24" spans="1:7" ht="15">
      <c r="A24" s="20" t="s">
        <v>34</v>
      </c>
      <c r="B24" s="21">
        <v>5000</v>
      </c>
      <c r="C24" s="23">
        <v>0</v>
      </c>
      <c r="D24" s="22">
        <f t="shared" si="4"/>
        <v>0</v>
      </c>
      <c r="E24" s="23">
        <f t="shared" si="3"/>
        <v>5000</v>
      </c>
      <c r="F24" s="23">
        <f t="shared" si="2"/>
        <v>5000</v>
      </c>
      <c r="G24" s="23">
        <f t="shared" si="0"/>
        <v>0</v>
      </c>
    </row>
    <row r="25" spans="1:10" ht="15">
      <c r="A25" s="20" t="s">
        <v>3</v>
      </c>
      <c r="B25" s="21">
        <v>25000</v>
      </c>
      <c r="C25" s="23">
        <v>11848</v>
      </c>
      <c r="D25" s="22">
        <f t="shared" si="4"/>
        <v>0.47392</v>
      </c>
      <c r="E25" s="23">
        <f>B25-C25</f>
        <v>13152</v>
      </c>
      <c r="F25" s="23">
        <f t="shared" si="2"/>
        <v>25000</v>
      </c>
      <c r="G25" s="23">
        <f t="shared" si="0"/>
        <v>0</v>
      </c>
      <c r="J25" s="58"/>
    </row>
    <row r="26" spans="1:10" ht="15">
      <c r="A26" s="20" t="s">
        <v>4</v>
      </c>
      <c r="B26" s="21">
        <v>45000</v>
      </c>
      <c r="C26" s="23">
        <v>0</v>
      </c>
      <c r="D26" s="22">
        <f t="shared" si="4"/>
        <v>0</v>
      </c>
      <c r="E26" s="23">
        <f t="shared" si="3"/>
        <v>45000</v>
      </c>
      <c r="F26" s="23">
        <f t="shared" si="2"/>
        <v>45000</v>
      </c>
      <c r="G26" s="23">
        <f t="shared" si="0"/>
        <v>0</v>
      </c>
      <c r="I26" s="33"/>
      <c r="J26" s="33"/>
    </row>
    <row r="27" spans="1:10" ht="15">
      <c r="A27" s="20" t="s">
        <v>5</v>
      </c>
      <c r="B27" s="21">
        <v>45000</v>
      </c>
      <c r="C27" s="23">
        <v>0</v>
      </c>
      <c r="D27" s="22">
        <f t="shared" si="4"/>
        <v>0</v>
      </c>
      <c r="E27" s="23">
        <f t="shared" si="3"/>
        <v>45000</v>
      </c>
      <c r="F27" s="23">
        <f t="shared" si="2"/>
        <v>45000</v>
      </c>
      <c r="G27" s="23">
        <f t="shared" si="0"/>
        <v>0</v>
      </c>
      <c r="H27" s="33"/>
      <c r="I27" s="62"/>
      <c r="J27" s="33"/>
    </row>
    <row r="28" spans="1:8" ht="15">
      <c r="A28" s="20" t="s">
        <v>24</v>
      </c>
      <c r="B28" s="21">
        <v>45000</v>
      </c>
      <c r="C28" s="23">
        <v>17523</v>
      </c>
      <c r="D28" s="22">
        <f t="shared" si="4"/>
        <v>0.3894</v>
      </c>
      <c r="E28" s="23">
        <f t="shared" si="3"/>
        <v>27477</v>
      </c>
      <c r="F28" s="23">
        <f t="shared" si="2"/>
        <v>45000</v>
      </c>
      <c r="G28" s="23">
        <f t="shared" si="0"/>
        <v>0</v>
      </c>
      <c r="H28" s="33"/>
    </row>
    <row r="29" spans="1:7" ht="15">
      <c r="A29" s="20" t="s">
        <v>37</v>
      </c>
      <c r="B29" s="21">
        <v>45000</v>
      </c>
      <c r="C29" s="23">
        <v>17500</v>
      </c>
      <c r="D29" s="22">
        <f t="shared" si="4"/>
        <v>0.3888888888888889</v>
      </c>
      <c r="E29" s="23">
        <f t="shared" si="3"/>
        <v>27500</v>
      </c>
      <c r="F29" s="23">
        <f t="shared" si="2"/>
        <v>45000</v>
      </c>
      <c r="G29" s="23">
        <f t="shared" si="0"/>
        <v>0</v>
      </c>
    </row>
    <row r="30" spans="1:7" ht="15">
      <c r="A30" s="20" t="s">
        <v>22</v>
      </c>
      <c r="B30" s="21">
        <v>60837</v>
      </c>
      <c r="C30" s="23">
        <v>12378</v>
      </c>
      <c r="D30" s="22">
        <f t="shared" si="4"/>
        <v>0.20346170915725628</v>
      </c>
      <c r="E30" s="23">
        <f t="shared" si="3"/>
        <v>48459</v>
      </c>
      <c r="F30" s="23">
        <f t="shared" si="2"/>
        <v>60837</v>
      </c>
      <c r="G30" s="23">
        <f t="shared" si="0"/>
        <v>0</v>
      </c>
    </row>
    <row r="31" spans="1:7" ht="15">
      <c r="A31" s="20" t="s">
        <v>23</v>
      </c>
      <c r="B31" s="21">
        <v>5000</v>
      </c>
      <c r="C31" s="23">
        <v>2613</v>
      </c>
      <c r="D31" s="22">
        <f t="shared" si="4"/>
        <v>0.5226</v>
      </c>
      <c r="E31" s="23">
        <f t="shared" si="3"/>
        <v>2387</v>
      </c>
      <c r="F31" s="23">
        <f t="shared" si="2"/>
        <v>5000</v>
      </c>
      <c r="G31" s="23">
        <f t="shared" si="0"/>
        <v>0</v>
      </c>
    </row>
    <row r="32" spans="1:7" ht="15.75" thickBot="1">
      <c r="A32" s="25" t="s">
        <v>35</v>
      </c>
      <c r="B32" s="26">
        <v>1000</v>
      </c>
      <c r="C32" s="26">
        <v>0</v>
      </c>
      <c r="D32" s="27">
        <f t="shared" si="4"/>
        <v>0</v>
      </c>
      <c r="E32" s="26">
        <f t="shared" si="3"/>
        <v>1000</v>
      </c>
      <c r="F32" s="26">
        <f t="shared" si="2"/>
        <v>1000</v>
      </c>
      <c r="G32" s="26">
        <f t="shared" si="0"/>
        <v>0</v>
      </c>
    </row>
    <row r="33" spans="1:7" ht="15.75">
      <c r="A33" s="14" t="s">
        <v>14</v>
      </c>
      <c r="B33" s="47">
        <f>SUM(B6:B32)</f>
        <v>3157237</v>
      </c>
      <c r="C33" s="47">
        <f>SUM(C6:C32)-2</f>
        <v>1637872</v>
      </c>
      <c r="D33" s="48">
        <f t="shared" si="4"/>
        <v>0.5187675172943939</v>
      </c>
      <c r="E33" s="49">
        <f>SUM(E6:E32)+1</f>
        <v>1431604</v>
      </c>
      <c r="F33" s="66">
        <f>SUM(F6:F32)-1</f>
        <v>3069476</v>
      </c>
      <c r="G33" s="66">
        <f>SUM(G6:G32)+1</f>
        <v>87761</v>
      </c>
    </row>
    <row r="35" spans="5:6" ht="15">
      <c r="E35" s="65"/>
      <c r="F35" s="65"/>
    </row>
    <row r="36" spans="1:7" ht="13.5" customHeight="1">
      <c r="A36" s="50"/>
      <c r="B36" s="51"/>
      <c r="C36" s="52"/>
      <c r="D36" s="53"/>
      <c r="E36" s="40"/>
      <c r="F36" s="37"/>
      <c r="G36" s="37"/>
    </row>
    <row r="37" spans="1:7" ht="12.75" customHeight="1">
      <c r="A37" s="36"/>
      <c r="B37" s="37"/>
      <c r="C37" s="37"/>
      <c r="D37" s="54"/>
      <c r="E37" s="40"/>
      <c r="F37" s="32"/>
      <c r="G37" s="37"/>
    </row>
    <row r="38" spans="1:7" ht="12" customHeight="1">
      <c r="A38" s="38"/>
      <c r="B38" s="39"/>
      <c r="C38" s="37"/>
      <c r="D38" s="29"/>
      <c r="E38" s="40"/>
      <c r="F38" s="37"/>
      <c r="G38" s="55"/>
    </row>
    <row r="39" spans="1:7" ht="13.5" customHeight="1">
      <c r="A39" s="38"/>
      <c r="B39" s="40"/>
      <c r="C39" s="37"/>
      <c r="D39" s="30"/>
      <c r="E39" s="40"/>
      <c r="F39" s="37"/>
      <c r="G39" s="55"/>
    </row>
    <row r="40" spans="1:7" ht="12.75" customHeight="1">
      <c r="A40" s="38"/>
      <c r="B40" s="37"/>
      <c r="C40" s="37"/>
      <c r="D40" s="29"/>
      <c r="E40" s="41"/>
      <c r="F40" s="37"/>
      <c r="G40" s="55"/>
    </row>
    <row r="41" spans="1:7" ht="12.75" customHeight="1">
      <c r="A41" s="55"/>
      <c r="B41" s="55"/>
      <c r="C41" s="56"/>
      <c r="D41" s="28"/>
      <c r="E41" s="41"/>
      <c r="F41" s="37"/>
      <c r="G41" s="55"/>
    </row>
    <row r="42" spans="1:7" ht="11.25" customHeight="1">
      <c r="A42" s="55"/>
      <c r="B42" s="55"/>
      <c r="C42" s="56"/>
      <c r="D42" s="29"/>
      <c r="E42" s="42"/>
      <c r="F42" s="43"/>
      <c r="G42" s="55"/>
    </row>
    <row r="43" spans="1:3" ht="12" customHeight="1">
      <c r="A43" s="41"/>
      <c r="B43" s="32"/>
      <c r="C43" s="37"/>
    </row>
    <row r="44" spans="1:3" ht="13.5" customHeight="1">
      <c r="A44" s="41"/>
      <c r="B44" s="37"/>
      <c r="C44" s="37"/>
    </row>
    <row r="45" spans="1:3" ht="12" customHeight="1">
      <c r="A45" s="41"/>
      <c r="B45" s="37"/>
      <c r="C45" s="37"/>
    </row>
    <row r="46" spans="1:3" ht="12.75" customHeight="1">
      <c r="A46" s="41"/>
      <c r="B46" s="32"/>
      <c r="C46" s="37"/>
    </row>
    <row r="47" spans="1:3" ht="15">
      <c r="A47" s="42"/>
      <c r="B47" s="43"/>
      <c r="C47" s="43"/>
    </row>
    <row r="48" spans="1:3" ht="15">
      <c r="A48" s="44"/>
      <c r="B48" s="44"/>
      <c r="C48" s="45"/>
    </row>
  </sheetData>
  <printOptions/>
  <pageMargins left="0.33" right="0.29" top="0.68" bottom="0.42" header="0.18" footer="0.13"/>
  <pageSetup horizontalDpi="360" verticalDpi="360" orientation="landscape" r:id="rId1"/>
  <headerFooter alignWithMargins="0">
    <oddHeader xml:space="preserve">&amp;C&amp;"Geneva,Bold"&amp;14 STATUS 2009 BUDGET </oddHeader>
    <oddFooter>&amp;R&amp;11&amp;D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Mahood</dc:creator>
  <cp:keywords/>
  <dc:description/>
  <cp:lastModifiedBy>deb</cp:lastModifiedBy>
  <cp:lastPrinted>2009-08-27T15:05:09Z</cp:lastPrinted>
  <dcterms:created xsi:type="dcterms:W3CDTF">2002-03-01T20:09:10Z</dcterms:created>
  <dcterms:modified xsi:type="dcterms:W3CDTF">2009-08-27T15:18:24Z</dcterms:modified>
  <cp:category/>
  <cp:version/>
  <cp:contentType/>
  <cp:contentStatus/>
</cp:coreProperties>
</file>