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525" windowHeight="123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4" i="1" l="1"/>
  <c r="P14" i="1" s="1"/>
  <c r="N15" i="1"/>
  <c r="P15" i="1" s="1"/>
  <c r="N12" i="1"/>
  <c r="P12" i="1" s="1"/>
  <c r="C15" i="1" l="1"/>
  <c r="C13" i="1"/>
  <c r="C11" i="1"/>
  <c r="C12" i="1"/>
  <c r="O16" i="1"/>
  <c r="D7" i="1" s="1"/>
  <c r="C8" i="1"/>
  <c r="M16" i="1" l="1"/>
  <c r="D6" i="1" s="1"/>
  <c r="D8" i="1" s="1"/>
  <c r="C16" i="1" l="1"/>
  <c r="N13" i="1"/>
  <c r="L16" i="1"/>
  <c r="D5" i="1" s="1"/>
  <c r="C17" i="1" l="1"/>
  <c r="G19" i="1" s="1"/>
  <c r="C22" i="1" s="1"/>
  <c r="N16" i="1"/>
  <c r="P16" i="1" s="1"/>
  <c r="P13" i="1"/>
  <c r="C23" i="1" l="1"/>
  <c r="C24" i="1"/>
  <c r="C25" i="1" s="1"/>
</calcChain>
</file>

<file path=xl/sharedStrings.xml><?xml version="1.0" encoding="utf-8"?>
<sst xmlns="http://schemas.openxmlformats.org/spreadsheetml/2006/main" count="35" uniqueCount="35">
  <si>
    <t>ABC</t>
  </si>
  <si>
    <t>Inseason Landings</t>
  </si>
  <si>
    <t>Discards</t>
  </si>
  <si>
    <r>
      <t>If total removals</t>
    </r>
    <r>
      <rPr>
        <b/>
        <i/>
        <vertAlign val="subscript"/>
        <sz val="12"/>
        <color theme="1"/>
        <rFont val="Times New Roman"/>
        <family val="1"/>
      </rPr>
      <t xml:space="preserve"> yr-1</t>
    </r>
    <r>
      <rPr>
        <b/>
        <i/>
        <sz val="12"/>
        <color theme="1"/>
        <rFont val="Times New Roman"/>
        <family val="1"/>
      </rPr>
      <t xml:space="preserve"> &gt; ABC</t>
    </r>
    <r>
      <rPr>
        <b/>
        <i/>
        <vertAlign val="subscript"/>
        <sz val="12"/>
        <color theme="1"/>
        <rFont val="Times New Roman"/>
        <family val="1"/>
      </rPr>
      <t>yr-1</t>
    </r>
    <r>
      <rPr>
        <b/>
        <i/>
        <sz val="12"/>
        <color theme="1"/>
        <rFont val="Times New Roman"/>
        <family val="1"/>
      </rPr>
      <t>, then ACL</t>
    </r>
    <r>
      <rPr>
        <b/>
        <i/>
        <vertAlign val="subscript"/>
        <sz val="12"/>
        <color theme="1"/>
        <rFont val="Times New Roman"/>
        <family val="1"/>
      </rPr>
      <t>yr</t>
    </r>
    <r>
      <rPr>
        <b/>
        <i/>
        <sz val="12"/>
        <color theme="1"/>
        <rFont val="Times New Roman"/>
        <family val="1"/>
      </rPr>
      <t xml:space="preserve"> = 0</t>
    </r>
  </si>
  <si>
    <t>hb</t>
  </si>
  <si>
    <t>ddiscards</t>
  </si>
  <si>
    <t>private</t>
  </si>
  <si>
    <t>charter</t>
  </si>
  <si>
    <t>comm</t>
  </si>
  <si>
    <t>ABC yr-2</t>
  </si>
  <si>
    <t>est CSR yr-2</t>
  </si>
  <si>
    <t>ABC yr-1</t>
  </si>
  <si>
    <t>est CSR yr-1</t>
  </si>
  <si>
    <t>Out of season landings</t>
  </si>
  <si>
    <r>
      <t>If total removals</t>
    </r>
    <r>
      <rPr>
        <b/>
        <i/>
        <vertAlign val="subscript"/>
        <sz val="12"/>
        <color theme="1"/>
        <rFont val="Times New Roman"/>
        <family val="1"/>
      </rPr>
      <t xml:space="preserve"> yr-1</t>
    </r>
    <r>
      <rPr>
        <b/>
        <i/>
        <sz val="12"/>
        <color theme="1"/>
        <rFont val="Times New Roman"/>
        <family val="1"/>
      </rPr>
      <t xml:space="preserve"> &lt; ABC</t>
    </r>
    <r>
      <rPr>
        <b/>
        <i/>
        <vertAlign val="subscript"/>
        <sz val="12"/>
        <color theme="1"/>
        <rFont val="Times New Roman"/>
        <family val="1"/>
      </rPr>
      <t>yr-1</t>
    </r>
    <r>
      <rPr>
        <b/>
        <i/>
        <sz val="12"/>
        <color theme="1"/>
        <rFont val="Times New Roman"/>
        <family val="1"/>
      </rPr>
      <t xml:space="preserve">, then </t>
    </r>
  </si>
  <si>
    <t>total</t>
  </si>
  <si>
    <t>landings (numbers)</t>
  </si>
  <si>
    <t>mode</t>
  </si>
  <si>
    <t>in season</t>
  </si>
  <si>
    <t>out of season</t>
  </si>
  <si>
    <t>total landed</t>
  </si>
  <si>
    <t>total removals</t>
  </si>
  <si>
    <t>Closed season removals</t>
  </si>
  <si>
    <t>2013 ACL</t>
  </si>
  <si>
    <t>2013 ABC</t>
  </si>
  <si>
    <t xml:space="preserve">    rec ACL (n)</t>
  </si>
  <si>
    <t xml:space="preserve">    comm ACL (n)</t>
  </si>
  <si>
    <t xml:space="preserve">    comm ACL (lbs gw)</t>
  </si>
  <si>
    <t xml:space="preserve">&lt;-- average wgt in 2013 = 5.734 lbs gw from projection 9 (c) </t>
  </si>
  <si>
    <t>(ABC yr-2 - est CSR yr-2)/ABC yr-2</t>
  </si>
  <si>
    <t xml:space="preserve">(((ABC yr-2 - est CSR yr-2)/ABC yr-2) + ((ABC yr-1 - est CSR yr-1)/ABC yr-1))/2 </t>
  </si>
  <si>
    <t>2013 ACL estimate for South Atlantic red snapper</t>
  </si>
  <si>
    <t>&lt;-- equals 13.9% of 96,000 fish ABC</t>
  </si>
  <si>
    <t>&lt;-- 71.93% allocated to recreational sector</t>
  </si>
  <si>
    <t>&lt;-- 28.07% allocated to commercial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</si>
</sst>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vertAlign val="subscript"/>
      <sz val="12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1" fontId="0" fillId="2" borderId="0" xfId="0" applyNumberFormat="1" applyFill="1"/>
    <xf numFmtId="1" fontId="0" fillId="0" borderId="0" xfId="0" applyNumberFormat="1"/>
    <xf numFmtId="9" fontId="0" fillId="0" borderId="0" xfId="1" applyFont="1"/>
    <xf numFmtId="1" fontId="0" fillId="0" borderId="0" xfId="0" applyNumberFormat="1" applyFill="1"/>
    <xf numFmtId="0" fontId="2" fillId="0" borderId="1" xfId="0" applyFont="1" applyBorder="1"/>
    <xf numFmtId="0" fontId="0" fillId="0" borderId="1" xfId="0" applyBorder="1"/>
    <xf numFmtId="1" fontId="5" fillId="0" borderId="1" xfId="0" applyNumberFormat="1" applyFont="1" applyFill="1" applyBorder="1"/>
    <xf numFmtId="1" fontId="0" fillId="0" borderId="1" xfId="0" applyNumberFormat="1" applyBorder="1"/>
    <xf numFmtId="0" fontId="0" fillId="2" borderId="0" xfId="0" applyFill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16</xdr:col>
      <xdr:colOff>342900</xdr:colOff>
      <xdr:row>6</xdr:row>
      <xdr:rowOff>142875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057275"/>
          <a:ext cx="40005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tabSelected="1" workbookViewId="0">
      <selection activeCell="G31" sqref="G31"/>
    </sheetView>
  </sheetViews>
  <sheetFormatPr defaultRowHeight="15" x14ac:dyDescent="0.25"/>
  <cols>
    <col min="2" max="2" width="30.7109375" bestFit="1" customWidth="1"/>
    <col min="4" max="4" width="8.85546875" customWidth="1"/>
    <col min="9" max="9" width="9.28515625" bestFit="1" customWidth="1"/>
    <col min="10" max="11" width="12.85546875" bestFit="1" customWidth="1"/>
    <col min="12" max="12" width="9.28515625" bestFit="1" customWidth="1"/>
    <col min="13" max="13" width="12.85546875" bestFit="1" customWidth="1"/>
    <col min="14" max="14" width="11.7109375" bestFit="1" customWidth="1"/>
    <col min="16" max="16" width="13.85546875" bestFit="1" customWidth="1"/>
  </cols>
  <sheetData>
    <row r="1" spans="2:16" x14ac:dyDescent="0.25">
      <c r="B1" s="1" t="s">
        <v>31</v>
      </c>
    </row>
    <row r="3" spans="2:16" ht="18.75" x14ac:dyDescent="0.25">
      <c r="C3" s="1">
        <v>2011</v>
      </c>
      <c r="D3" s="1">
        <v>2012</v>
      </c>
      <c r="E3" s="1"/>
      <c r="F3" s="2"/>
      <c r="G3" s="2"/>
      <c r="K3" s="3" t="s">
        <v>3</v>
      </c>
      <c r="M3" s="2"/>
      <c r="N3" s="2"/>
      <c r="O3" s="2"/>
      <c r="P3" s="2"/>
    </row>
    <row r="4" spans="2:16" ht="15.75" x14ac:dyDescent="0.25">
      <c r="B4" t="s">
        <v>0</v>
      </c>
      <c r="C4">
        <v>64000</v>
      </c>
      <c r="D4">
        <v>86000</v>
      </c>
      <c r="F4" s="2"/>
      <c r="G4" s="2"/>
      <c r="K4" s="3"/>
      <c r="L4" s="2"/>
      <c r="M4" s="2"/>
      <c r="N4" s="2"/>
      <c r="O4" s="2"/>
      <c r="P4" s="2"/>
    </row>
    <row r="5" spans="2:16" ht="18.75" x14ac:dyDescent="0.25">
      <c r="B5" t="s">
        <v>1</v>
      </c>
      <c r="C5">
        <v>0</v>
      </c>
      <c r="D5" s="5">
        <f>L16</f>
        <v>14903.790999999999</v>
      </c>
      <c r="E5" s="7"/>
      <c r="F5" s="2"/>
      <c r="G5" s="2"/>
      <c r="K5" s="3" t="s">
        <v>14</v>
      </c>
      <c r="L5" s="2"/>
      <c r="M5" s="2"/>
      <c r="N5" s="2"/>
      <c r="O5" s="2"/>
      <c r="P5" s="2"/>
    </row>
    <row r="6" spans="2:16" x14ac:dyDescent="0.25">
      <c r="B6" t="s">
        <v>13</v>
      </c>
      <c r="C6">
        <v>1950</v>
      </c>
      <c r="D6" s="5">
        <f>M16</f>
        <v>1687.2134999999998</v>
      </c>
      <c r="F6" s="2"/>
      <c r="G6" s="2"/>
      <c r="K6" s="2"/>
      <c r="L6" s="2"/>
      <c r="M6" s="2"/>
      <c r="N6" s="2"/>
      <c r="O6" s="2"/>
      <c r="P6" s="2"/>
    </row>
    <row r="7" spans="2:16" x14ac:dyDescent="0.25">
      <c r="B7" t="s">
        <v>2</v>
      </c>
      <c r="C7">
        <v>59456</v>
      </c>
      <c r="D7" s="5">
        <f>O16</f>
        <v>63925</v>
      </c>
      <c r="F7" s="2"/>
      <c r="G7" s="2"/>
      <c r="K7" s="2"/>
      <c r="L7" s="2"/>
      <c r="M7" s="2"/>
      <c r="N7" s="2"/>
      <c r="O7" s="2"/>
      <c r="P7" s="2"/>
    </row>
    <row r="8" spans="2:16" x14ac:dyDescent="0.25">
      <c r="B8" t="s">
        <v>22</v>
      </c>
      <c r="C8">
        <f>SUM(C5:C7)</f>
        <v>61406</v>
      </c>
      <c r="D8" s="5">
        <f>SUM(D6:D7)</f>
        <v>65612.213499999998</v>
      </c>
    </row>
    <row r="10" spans="2:16" x14ac:dyDescent="0.25">
      <c r="K10" s="14" t="s">
        <v>17</v>
      </c>
      <c r="L10" s="13" t="s">
        <v>16</v>
      </c>
      <c r="M10" s="13"/>
      <c r="N10" s="13"/>
      <c r="O10" s="14" t="s">
        <v>5</v>
      </c>
      <c r="P10" s="14" t="s">
        <v>21</v>
      </c>
    </row>
    <row r="11" spans="2:16" x14ac:dyDescent="0.25">
      <c r="B11" t="s">
        <v>9</v>
      </c>
      <c r="C11">
        <f>C4</f>
        <v>64000</v>
      </c>
      <c r="K11" s="15"/>
      <c r="L11" s="8" t="s">
        <v>18</v>
      </c>
      <c r="M11" s="8" t="s">
        <v>19</v>
      </c>
      <c r="N11" s="8" t="s">
        <v>20</v>
      </c>
      <c r="O11" s="15"/>
      <c r="P11" s="15"/>
    </row>
    <row r="12" spans="2:16" x14ac:dyDescent="0.25">
      <c r="B12" t="s">
        <v>10</v>
      </c>
      <c r="C12">
        <f>C8</f>
        <v>61406</v>
      </c>
      <c r="K12" s="9" t="s">
        <v>4</v>
      </c>
      <c r="L12" s="10">
        <v>1687</v>
      </c>
      <c r="M12" s="10">
        <v>440</v>
      </c>
      <c r="N12" s="10">
        <f>SUM(L12:M12)</f>
        <v>2127</v>
      </c>
      <c r="O12" s="10">
        <v>2479</v>
      </c>
      <c r="P12" s="11">
        <f>SUM(N12:O12)</f>
        <v>4606</v>
      </c>
    </row>
    <row r="13" spans="2:16" x14ac:dyDescent="0.25">
      <c r="B13" t="s">
        <v>29</v>
      </c>
      <c r="C13" s="6">
        <f>(C11-C12)/C11</f>
        <v>4.0531249999999998E-2</v>
      </c>
      <c r="K13" s="9" t="s">
        <v>6</v>
      </c>
      <c r="L13" s="10">
        <v>10082</v>
      </c>
      <c r="M13" s="10">
        <v>718</v>
      </c>
      <c r="N13" s="10">
        <f t="shared" ref="N13:N15" si="0">SUM(L13:M13)</f>
        <v>10800</v>
      </c>
      <c r="O13" s="10">
        <v>42529</v>
      </c>
      <c r="P13" s="11">
        <f t="shared" ref="P13:P15" si="1">SUM(N13:O13)</f>
        <v>53329</v>
      </c>
    </row>
    <row r="14" spans="2:16" x14ac:dyDescent="0.25">
      <c r="K14" s="9" t="s">
        <v>7</v>
      </c>
      <c r="L14" s="10">
        <v>2128</v>
      </c>
      <c r="M14" s="10">
        <v>4</v>
      </c>
      <c r="N14" s="10">
        <f t="shared" si="0"/>
        <v>2132</v>
      </c>
      <c r="O14" s="10">
        <v>7132</v>
      </c>
      <c r="P14" s="11">
        <f t="shared" si="1"/>
        <v>9264</v>
      </c>
    </row>
    <row r="15" spans="2:16" x14ac:dyDescent="0.25">
      <c r="B15" t="s">
        <v>11</v>
      </c>
      <c r="C15">
        <f>D4</f>
        <v>86000</v>
      </c>
      <c r="K15" s="9" t="s">
        <v>8</v>
      </c>
      <c r="L15" s="10">
        <v>1006.7910000000001</v>
      </c>
      <c r="M15" s="10">
        <v>525.21349999999995</v>
      </c>
      <c r="N15" s="10">
        <f t="shared" si="0"/>
        <v>1532.0045</v>
      </c>
      <c r="O15" s="10">
        <v>11785</v>
      </c>
      <c r="P15" s="11">
        <f t="shared" si="1"/>
        <v>13317.004499999999</v>
      </c>
    </row>
    <row r="16" spans="2:16" x14ac:dyDescent="0.25">
      <c r="B16" t="s">
        <v>12</v>
      </c>
      <c r="C16" s="5">
        <f>SUM(D6:D7)</f>
        <v>65612.213499999998</v>
      </c>
      <c r="K16" s="9" t="s">
        <v>15</v>
      </c>
      <c r="L16" s="10">
        <f>SUM(L12:L15)</f>
        <v>14903.790999999999</v>
      </c>
      <c r="M16" s="10">
        <f>SUM(M12:M15)</f>
        <v>1687.2134999999998</v>
      </c>
      <c r="N16" s="10">
        <f>SUM(N12:N15)</f>
        <v>16591.004499999999</v>
      </c>
      <c r="O16" s="10">
        <f t="shared" ref="O16" si="2">SUM(O12:O15)</f>
        <v>63925</v>
      </c>
      <c r="P16" s="11">
        <f>SUM(N16:O16)</f>
        <v>80516.004499999995</v>
      </c>
    </row>
    <row r="17" spans="2:7" x14ac:dyDescent="0.25">
      <c r="C17" s="6">
        <f>(C15-C16)/C15</f>
        <v>0.23706728488372095</v>
      </c>
    </row>
    <row r="19" spans="2:7" x14ac:dyDescent="0.25">
      <c r="B19" t="s">
        <v>30</v>
      </c>
      <c r="G19" s="16">
        <f>AVERAGE(C13,C17)</f>
        <v>0.13879926744186047</v>
      </c>
    </row>
    <row r="21" spans="2:7" x14ac:dyDescent="0.25">
      <c r="B21" t="s">
        <v>24</v>
      </c>
      <c r="C21">
        <v>96000</v>
      </c>
    </row>
    <row r="22" spans="2:7" x14ac:dyDescent="0.25">
      <c r="B22" s="12" t="s">
        <v>23</v>
      </c>
      <c r="C22" s="4">
        <f>G19*C21</f>
        <v>13324.729674418604</v>
      </c>
      <c r="D22" t="s">
        <v>32</v>
      </c>
    </row>
    <row r="23" spans="2:7" x14ac:dyDescent="0.25">
      <c r="B23" s="12" t="s">
        <v>25</v>
      </c>
      <c r="C23" s="4">
        <f>0.7193*C22</f>
        <v>9584.4780548093022</v>
      </c>
      <c r="D23" t="s">
        <v>33</v>
      </c>
    </row>
    <row r="24" spans="2:7" x14ac:dyDescent="0.25">
      <c r="B24" s="12" t="s">
        <v>26</v>
      </c>
      <c r="C24" s="4">
        <f>0.2807*C22</f>
        <v>3740.2516196093025</v>
      </c>
      <c r="D24" t="s">
        <v>34</v>
      </c>
    </row>
    <row r="25" spans="2:7" x14ac:dyDescent="0.25">
      <c r="B25" s="12" t="s">
        <v>27</v>
      </c>
      <c r="C25" s="4">
        <f>5.734*C24</f>
        <v>21446.60278683974</v>
      </c>
      <c r="D25" t="s">
        <v>28</v>
      </c>
    </row>
  </sheetData>
  <mergeCells count="4">
    <mergeCell ref="L10:N10"/>
    <mergeCell ref="K10:K11"/>
    <mergeCell ref="O10:O11"/>
    <mergeCell ref="P10:P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SERO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Strelcheck</dc:creator>
  <cp:lastModifiedBy>Andy Strelcheck</cp:lastModifiedBy>
  <dcterms:created xsi:type="dcterms:W3CDTF">2013-05-03T19:26:24Z</dcterms:created>
  <dcterms:modified xsi:type="dcterms:W3CDTF">2013-05-16T17:51:25Z</dcterms:modified>
</cp:coreProperties>
</file>