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minimized="1" xWindow="33580" yWindow="800" windowWidth="34560" windowHeight="19280" tabRatio="500" activeTab="2"/>
  </bookViews>
  <sheets>
    <sheet name="Com-Dolp" sheetId="1" r:id="rId1"/>
    <sheet name="Rec-Dolph" sheetId="2" r:id="rId2"/>
    <sheet name="T-tail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B29" i="1" l="1"/>
  <c r="BA29" i="1"/>
  <c r="BC29" i="1"/>
  <c r="BB28" i="1"/>
  <c r="BA28" i="1"/>
  <c r="BC28" i="1"/>
  <c r="Y29" i="1"/>
  <c r="Z29" i="1"/>
  <c r="AA29" i="1"/>
  <c r="AA28" i="1"/>
  <c r="Z28" i="1"/>
  <c r="Y28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29" i="1"/>
  <c r="W4" i="1"/>
  <c r="W6" i="1"/>
  <c r="W8" i="1"/>
  <c r="W10" i="1"/>
  <c r="W12" i="1"/>
  <c r="W14" i="1"/>
  <c r="W16" i="1"/>
  <c r="W18" i="1"/>
  <c r="W20" i="1"/>
  <c r="W22" i="1"/>
  <c r="W24" i="1"/>
  <c r="W26" i="1"/>
  <c r="W28" i="1"/>
  <c r="W5" i="1"/>
  <c r="W7" i="1"/>
  <c r="W9" i="1"/>
  <c r="W11" i="1"/>
  <c r="W13" i="1"/>
  <c r="W15" i="1"/>
  <c r="W17" i="1"/>
  <c r="W19" i="1"/>
  <c r="W21" i="1"/>
  <c r="W23" i="1"/>
  <c r="W25" i="1"/>
  <c r="W27" i="1"/>
  <c r="W29" i="1"/>
  <c r="AY28" i="1"/>
  <c r="AZ29" i="1"/>
  <c r="AZ28" i="1"/>
  <c r="AY27" i="1"/>
  <c r="AY26" i="1"/>
  <c r="AZ27" i="1"/>
  <c r="AZ26" i="1"/>
  <c r="AY25" i="1"/>
  <c r="AY24" i="1"/>
  <c r="AZ25" i="1"/>
  <c r="AZ24" i="1"/>
  <c r="AY23" i="1"/>
  <c r="AY22" i="1"/>
  <c r="AZ23" i="1"/>
  <c r="AZ22" i="1"/>
  <c r="AY21" i="1"/>
  <c r="AY20" i="1"/>
  <c r="AZ21" i="1"/>
  <c r="AZ20" i="1"/>
  <c r="AY19" i="1"/>
  <c r="AY18" i="1"/>
  <c r="AZ19" i="1"/>
  <c r="AZ18" i="1"/>
  <c r="AY17" i="1"/>
  <c r="AY16" i="1"/>
  <c r="AZ17" i="1"/>
  <c r="AZ16" i="1"/>
  <c r="AY15" i="1"/>
  <c r="AY14" i="1"/>
  <c r="AZ15" i="1"/>
  <c r="AZ14" i="1"/>
  <c r="AY13" i="1"/>
  <c r="AY12" i="1"/>
  <c r="AZ13" i="1"/>
  <c r="AZ12" i="1"/>
  <c r="AY11" i="1"/>
  <c r="AY10" i="1"/>
  <c r="AZ11" i="1"/>
  <c r="AZ10" i="1"/>
  <c r="AY9" i="1"/>
  <c r="AY8" i="1"/>
  <c r="AZ9" i="1"/>
  <c r="AZ8" i="1"/>
  <c r="AY7" i="1"/>
  <c r="AY6" i="1"/>
  <c r="AZ7" i="1"/>
  <c r="AZ6" i="1"/>
  <c r="AY5" i="1"/>
  <c r="AY4" i="1"/>
  <c r="AZ5" i="1"/>
  <c r="AZ4" i="1"/>
  <c r="AW29" i="1"/>
  <c r="U28" i="1"/>
  <c r="U29" i="1"/>
  <c r="AW28" i="1"/>
  <c r="AX29" i="1"/>
  <c r="AX28" i="1"/>
  <c r="AW27" i="1"/>
  <c r="AW26" i="1"/>
  <c r="AX27" i="1"/>
  <c r="AX26" i="1"/>
  <c r="AW25" i="1"/>
  <c r="AW24" i="1"/>
  <c r="AX25" i="1"/>
  <c r="AX24" i="1"/>
  <c r="AW23" i="1"/>
  <c r="AW22" i="1"/>
  <c r="AX23" i="1"/>
  <c r="AX22" i="1"/>
  <c r="AW21" i="1"/>
  <c r="AW20" i="1"/>
  <c r="AX21" i="1"/>
  <c r="AX20" i="1"/>
  <c r="AW19" i="1"/>
  <c r="AW18" i="1"/>
  <c r="AX19" i="1"/>
  <c r="AX18" i="1"/>
  <c r="AW17" i="1"/>
  <c r="AW16" i="1"/>
  <c r="AX17" i="1"/>
  <c r="AX16" i="1"/>
  <c r="AW15" i="1"/>
  <c r="AW14" i="1"/>
  <c r="AX15" i="1"/>
  <c r="AX14" i="1"/>
  <c r="AW13" i="1"/>
  <c r="AW12" i="1"/>
  <c r="AX13" i="1"/>
  <c r="AX12" i="1"/>
  <c r="AW11" i="1"/>
  <c r="AW10" i="1"/>
  <c r="AX11" i="1"/>
  <c r="AX10" i="1"/>
  <c r="AW9" i="1"/>
  <c r="AW8" i="1"/>
  <c r="AX9" i="1"/>
  <c r="AX8" i="1"/>
  <c r="AW7" i="1"/>
  <c r="AW6" i="1"/>
  <c r="AX7" i="1"/>
  <c r="AX6" i="1"/>
  <c r="AW5" i="1"/>
  <c r="AW4" i="1"/>
  <c r="AX5" i="1"/>
  <c r="AX4" i="1"/>
  <c r="AU29" i="1"/>
  <c r="S28" i="1"/>
  <c r="S29" i="1"/>
  <c r="AU28" i="1"/>
  <c r="AV29" i="1"/>
  <c r="AV28" i="1"/>
  <c r="AU27" i="1"/>
  <c r="AU26" i="1"/>
  <c r="AV27" i="1"/>
  <c r="AV26" i="1"/>
  <c r="AU25" i="1"/>
  <c r="AU24" i="1"/>
  <c r="AV25" i="1"/>
  <c r="AV24" i="1"/>
  <c r="AU23" i="1"/>
  <c r="AU22" i="1"/>
  <c r="AV23" i="1"/>
  <c r="AV22" i="1"/>
  <c r="AU21" i="1"/>
  <c r="AU20" i="1"/>
  <c r="AV21" i="1"/>
  <c r="AV20" i="1"/>
  <c r="AU19" i="1"/>
  <c r="AU18" i="1"/>
  <c r="AV19" i="1"/>
  <c r="AV18" i="1"/>
  <c r="AU17" i="1"/>
  <c r="AU16" i="1"/>
  <c r="AV17" i="1"/>
  <c r="AV16" i="1"/>
  <c r="AU15" i="1"/>
  <c r="AU14" i="1"/>
  <c r="AV15" i="1"/>
  <c r="AV14" i="1"/>
  <c r="AU13" i="1"/>
  <c r="AU12" i="1"/>
  <c r="AV13" i="1"/>
  <c r="AV12" i="1"/>
  <c r="AU11" i="1"/>
  <c r="AU10" i="1"/>
  <c r="AV11" i="1"/>
  <c r="AV10" i="1"/>
  <c r="AU9" i="1"/>
  <c r="AU8" i="1"/>
  <c r="AV9" i="1"/>
  <c r="AV8" i="1"/>
  <c r="AU7" i="1"/>
  <c r="AU6" i="1"/>
  <c r="AV7" i="1"/>
  <c r="AV6" i="1"/>
  <c r="AU5" i="1"/>
  <c r="AU4" i="1"/>
  <c r="AV5" i="1"/>
  <c r="AV4" i="1"/>
  <c r="AS29" i="1"/>
  <c r="Q28" i="1"/>
  <c r="Q29" i="1"/>
  <c r="AS28" i="1"/>
  <c r="AT29" i="1"/>
  <c r="AT28" i="1"/>
  <c r="AS27" i="1"/>
  <c r="AS26" i="1"/>
  <c r="AT27" i="1"/>
  <c r="AT26" i="1"/>
  <c r="AS25" i="1"/>
  <c r="AS24" i="1"/>
  <c r="AT25" i="1"/>
  <c r="AT24" i="1"/>
  <c r="AS23" i="1"/>
  <c r="AS22" i="1"/>
  <c r="AT23" i="1"/>
  <c r="AT22" i="1"/>
  <c r="AS21" i="1"/>
  <c r="AS20" i="1"/>
  <c r="AT21" i="1"/>
  <c r="AT20" i="1"/>
  <c r="AS19" i="1"/>
  <c r="AS18" i="1"/>
  <c r="AT19" i="1"/>
  <c r="AT18" i="1"/>
  <c r="AS17" i="1"/>
  <c r="AS16" i="1"/>
  <c r="AT17" i="1"/>
  <c r="AT16" i="1"/>
  <c r="AS15" i="1"/>
  <c r="AS14" i="1"/>
  <c r="AT15" i="1"/>
  <c r="AT14" i="1"/>
  <c r="AS13" i="1"/>
  <c r="AS12" i="1"/>
  <c r="AT13" i="1"/>
  <c r="AT12" i="1"/>
  <c r="AS11" i="1"/>
  <c r="AS10" i="1"/>
  <c r="AT11" i="1"/>
  <c r="AT10" i="1"/>
  <c r="AS9" i="1"/>
  <c r="AS8" i="1"/>
  <c r="AT9" i="1"/>
  <c r="AT8" i="1"/>
  <c r="AS7" i="1"/>
  <c r="AS6" i="1"/>
  <c r="AT7" i="1"/>
  <c r="AT6" i="1"/>
  <c r="AS5" i="1"/>
  <c r="AS4" i="1"/>
  <c r="AT5" i="1"/>
  <c r="AT4" i="1"/>
  <c r="AQ29" i="1"/>
  <c r="O28" i="1"/>
  <c r="O29" i="1"/>
  <c r="AQ28" i="1"/>
  <c r="AR29" i="1"/>
  <c r="AR28" i="1"/>
  <c r="AQ27" i="1"/>
  <c r="AQ26" i="1"/>
  <c r="AR27" i="1"/>
  <c r="AR26" i="1"/>
  <c r="AQ25" i="1"/>
  <c r="AQ24" i="1"/>
  <c r="AR25" i="1"/>
  <c r="AR24" i="1"/>
  <c r="AQ23" i="1"/>
  <c r="AQ22" i="1"/>
  <c r="AR23" i="1"/>
  <c r="AR22" i="1"/>
  <c r="AQ21" i="1"/>
  <c r="AQ20" i="1"/>
  <c r="AR21" i="1"/>
  <c r="AR20" i="1"/>
  <c r="AQ19" i="1"/>
  <c r="AQ18" i="1"/>
  <c r="AR19" i="1"/>
  <c r="AR18" i="1"/>
  <c r="AQ17" i="1"/>
  <c r="AQ16" i="1"/>
  <c r="AR17" i="1"/>
  <c r="AR16" i="1"/>
  <c r="AQ15" i="1"/>
  <c r="AQ14" i="1"/>
  <c r="AR15" i="1"/>
  <c r="AR14" i="1"/>
  <c r="AQ13" i="1"/>
  <c r="AQ12" i="1"/>
  <c r="AR13" i="1"/>
  <c r="AR12" i="1"/>
  <c r="AQ11" i="1"/>
  <c r="AQ10" i="1"/>
  <c r="AR11" i="1"/>
  <c r="AR10" i="1"/>
  <c r="AQ9" i="1"/>
  <c r="AQ8" i="1"/>
  <c r="AR9" i="1"/>
  <c r="AR8" i="1"/>
  <c r="AQ7" i="1"/>
  <c r="AQ6" i="1"/>
  <c r="AR7" i="1"/>
  <c r="AR6" i="1"/>
  <c r="AQ5" i="1"/>
  <c r="AQ4" i="1"/>
  <c r="AR5" i="1"/>
  <c r="AR4" i="1"/>
  <c r="AO29" i="1"/>
  <c r="M28" i="1"/>
  <c r="M29" i="1"/>
  <c r="AO28" i="1"/>
  <c r="AP29" i="1"/>
  <c r="AP28" i="1"/>
  <c r="AO27" i="1"/>
  <c r="AO26" i="1"/>
  <c r="AP27" i="1"/>
  <c r="AP26" i="1"/>
  <c r="AO25" i="1"/>
  <c r="AO24" i="1"/>
  <c r="AP25" i="1"/>
  <c r="AP24" i="1"/>
  <c r="AO23" i="1"/>
  <c r="AO22" i="1"/>
  <c r="AP23" i="1"/>
  <c r="AP22" i="1"/>
  <c r="AO21" i="1"/>
  <c r="AO20" i="1"/>
  <c r="AP21" i="1"/>
  <c r="AP20" i="1"/>
  <c r="AO19" i="1"/>
  <c r="AO18" i="1"/>
  <c r="AP19" i="1"/>
  <c r="AP18" i="1"/>
  <c r="AO17" i="1"/>
  <c r="AO16" i="1"/>
  <c r="AP17" i="1"/>
  <c r="AP16" i="1"/>
  <c r="AO15" i="1"/>
  <c r="AO14" i="1"/>
  <c r="AP15" i="1"/>
  <c r="AP14" i="1"/>
  <c r="AO13" i="1"/>
  <c r="AO12" i="1"/>
  <c r="AP13" i="1"/>
  <c r="AP12" i="1"/>
  <c r="AO11" i="1"/>
  <c r="AO10" i="1"/>
  <c r="AP11" i="1"/>
  <c r="AP10" i="1"/>
  <c r="AO9" i="1"/>
  <c r="AO8" i="1"/>
  <c r="AP9" i="1"/>
  <c r="AP8" i="1"/>
  <c r="AO7" i="1"/>
  <c r="AO6" i="1"/>
  <c r="AP7" i="1"/>
  <c r="AP6" i="1"/>
  <c r="AO5" i="1"/>
  <c r="AO4" i="1"/>
  <c r="AP5" i="1"/>
  <c r="AP4" i="1"/>
  <c r="AM29" i="1"/>
  <c r="K28" i="1"/>
  <c r="K29" i="1"/>
  <c r="AM28" i="1"/>
  <c r="AN29" i="1"/>
  <c r="AN28" i="1"/>
  <c r="AM27" i="1"/>
  <c r="AM26" i="1"/>
  <c r="AN27" i="1"/>
  <c r="AN26" i="1"/>
  <c r="AM25" i="1"/>
  <c r="AM24" i="1"/>
  <c r="AN25" i="1"/>
  <c r="AN24" i="1"/>
  <c r="AM23" i="1"/>
  <c r="AM22" i="1"/>
  <c r="AN23" i="1"/>
  <c r="AN22" i="1"/>
  <c r="AM21" i="1"/>
  <c r="AM20" i="1"/>
  <c r="AN21" i="1"/>
  <c r="AN20" i="1"/>
  <c r="AM19" i="1"/>
  <c r="AM18" i="1"/>
  <c r="AN19" i="1"/>
  <c r="AN18" i="1"/>
  <c r="AM17" i="1"/>
  <c r="AM16" i="1"/>
  <c r="AN17" i="1"/>
  <c r="AN16" i="1"/>
  <c r="AM15" i="1"/>
  <c r="AM14" i="1"/>
  <c r="AN15" i="1"/>
  <c r="AN14" i="1"/>
  <c r="AM13" i="1"/>
  <c r="AM12" i="1"/>
  <c r="AN13" i="1"/>
  <c r="AN12" i="1"/>
  <c r="AM11" i="1"/>
  <c r="AM10" i="1"/>
  <c r="AN11" i="1"/>
  <c r="AN10" i="1"/>
  <c r="AM9" i="1"/>
  <c r="AM8" i="1"/>
  <c r="AN9" i="1"/>
  <c r="AN8" i="1"/>
  <c r="AM7" i="1"/>
  <c r="AM6" i="1"/>
  <c r="AN7" i="1"/>
  <c r="AN6" i="1"/>
  <c r="AM5" i="1"/>
  <c r="AM4" i="1"/>
  <c r="AN5" i="1"/>
  <c r="AN4" i="1"/>
  <c r="AK29" i="1"/>
  <c r="I28" i="1"/>
  <c r="I29" i="1"/>
  <c r="AK28" i="1"/>
  <c r="AL29" i="1"/>
  <c r="AL28" i="1"/>
  <c r="AK27" i="1"/>
  <c r="AK26" i="1"/>
  <c r="AL27" i="1"/>
  <c r="AL26" i="1"/>
  <c r="AK25" i="1"/>
  <c r="AK24" i="1"/>
  <c r="AL25" i="1"/>
  <c r="AL24" i="1"/>
  <c r="AK23" i="1"/>
  <c r="AK22" i="1"/>
  <c r="AL23" i="1"/>
  <c r="AL22" i="1"/>
  <c r="AK21" i="1"/>
  <c r="AK20" i="1"/>
  <c r="AL21" i="1"/>
  <c r="AL20" i="1"/>
  <c r="AK19" i="1"/>
  <c r="AK18" i="1"/>
  <c r="AL19" i="1"/>
  <c r="AL18" i="1"/>
  <c r="AK17" i="1"/>
  <c r="AK16" i="1"/>
  <c r="AL17" i="1"/>
  <c r="AL16" i="1"/>
  <c r="AK15" i="1"/>
  <c r="AK14" i="1"/>
  <c r="AL15" i="1"/>
  <c r="AL14" i="1"/>
  <c r="AK13" i="1"/>
  <c r="AK12" i="1"/>
  <c r="AL13" i="1"/>
  <c r="AL12" i="1"/>
  <c r="AK11" i="1"/>
  <c r="AK10" i="1"/>
  <c r="AL11" i="1"/>
  <c r="AL10" i="1"/>
  <c r="AK9" i="1"/>
  <c r="AK8" i="1"/>
  <c r="AL9" i="1"/>
  <c r="AL8" i="1"/>
  <c r="AK7" i="1"/>
  <c r="AK6" i="1"/>
  <c r="AL7" i="1"/>
  <c r="AL6" i="1"/>
  <c r="AK5" i="1"/>
  <c r="AK4" i="1"/>
  <c r="AL5" i="1"/>
  <c r="AL4" i="1"/>
  <c r="AI29" i="1"/>
  <c r="G28" i="1"/>
  <c r="G29" i="1"/>
  <c r="AI28" i="1"/>
  <c r="AJ29" i="1"/>
  <c r="AJ28" i="1"/>
  <c r="AI27" i="1"/>
  <c r="AI26" i="1"/>
  <c r="AJ27" i="1"/>
  <c r="AJ26" i="1"/>
  <c r="AI25" i="1"/>
  <c r="AI24" i="1"/>
  <c r="AJ25" i="1"/>
  <c r="AJ24" i="1"/>
  <c r="AI23" i="1"/>
  <c r="AI22" i="1"/>
  <c r="AJ23" i="1"/>
  <c r="AJ22" i="1"/>
  <c r="AI21" i="1"/>
  <c r="AI20" i="1"/>
  <c r="AJ21" i="1"/>
  <c r="AJ20" i="1"/>
  <c r="AI19" i="1"/>
  <c r="AI18" i="1"/>
  <c r="AJ19" i="1"/>
  <c r="AJ18" i="1"/>
  <c r="AI17" i="1"/>
  <c r="AI16" i="1"/>
  <c r="AJ17" i="1"/>
  <c r="AJ16" i="1"/>
  <c r="AI15" i="1"/>
  <c r="AI14" i="1"/>
  <c r="AJ15" i="1"/>
  <c r="AJ14" i="1"/>
  <c r="AI13" i="1"/>
  <c r="AI12" i="1"/>
  <c r="AJ13" i="1"/>
  <c r="AJ12" i="1"/>
  <c r="AI11" i="1"/>
  <c r="AI10" i="1"/>
  <c r="AJ11" i="1"/>
  <c r="AJ10" i="1"/>
  <c r="AI9" i="1"/>
  <c r="AI8" i="1"/>
  <c r="AJ9" i="1"/>
  <c r="AJ8" i="1"/>
  <c r="AI7" i="1"/>
  <c r="AI6" i="1"/>
  <c r="AJ7" i="1"/>
  <c r="AJ6" i="1"/>
  <c r="AI5" i="1"/>
  <c r="AI4" i="1"/>
  <c r="AJ5" i="1"/>
  <c r="AJ4" i="1"/>
  <c r="AG29" i="1"/>
  <c r="E28" i="1"/>
  <c r="E29" i="1"/>
  <c r="AG28" i="1"/>
  <c r="AH29" i="1"/>
  <c r="AH28" i="1"/>
  <c r="AG27" i="1"/>
  <c r="AG26" i="1"/>
  <c r="AH27" i="1"/>
  <c r="AH26" i="1"/>
  <c r="AG25" i="1"/>
  <c r="AG24" i="1"/>
  <c r="AH25" i="1"/>
  <c r="AH24" i="1"/>
  <c r="AG23" i="1"/>
  <c r="AG22" i="1"/>
  <c r="AH23" i="1"/>
  <c r="AH22" i="1"/>
  <c r="AG21" i="1"/>
  <c r="AG20" i="1"/>
  <c r="AH21" i="1"/>
  <c r="AH20" i="1"/>
  <c r="AG19" i="1"/>
  <c r="AG18" i="1"/>
  <c r="AH19" i="1"/>
  <c r="AH18" i="1"/>
  <c r="AG17" i="1"/>
  <c r="AG16" i="1"/>
  <c r="AH17" i="1"/>
  <c r="AH16" i="1"/>
  <c r="AG15" i="1"/>
  <c r="AG14" i="1"/>
  <c r="AH15" i="1"/>
  <c r="AH14" i="1"/>
  <c r="AG13" i="1"/>
  <c r="AG12" i="1"/>
  <c r="AH13" i="1"/>
  <c r="AH12" i="1"/>
  <c r="AG11" i="1"/>
  <c r="AG10" i="1"/>
  <c r="AH11" i="1"/>
  <c r="AH10" i="1"/>
  <c r="AG9" i="1"/>
  <c r="AG8" i="1"/>
  <c r="AH9" i="1"/>
  <c r="AH8" i="1"/>
  <c r="AG7" i="1"/>
  <c r="AG6" i="1"/>
  <c r="AH7" i="1"/>
  <c r="AH6" i="1"/>
  <c r="AG5" i="1"/>
  <c r="AG4" i="1"/>
  <c r="AH5" i="1"/>
  <c r="AH4" i="1"/>
  <c r="AE29" i="1"/>
  <c r="C28" i="1"/>
  <c r="C29" i="1"/>
  <c r="AE28" i="1"/>
  <c r="AF29" i="1"/>
  <c r="AF28" i="1"/>
  <c r="AE27" i="1"/>
  <c r="AE26" i="1"/>
  <c r="AF27" i="1"/>
  <c r="AF26" i="1"/>
  <c r="AE25" i="1"/>
  <c r="AE24" i="1"/>
  <c r="AF25" i="1"/>
  <c r="AF24" i="1"/>
  <c r="AE23" i="1"/>
  <c r="AE22" i="1"/>
  <c r="AF23" i="1"/>
  <c r="AF22" i="1"/>
  <c r="AE21" i="1"/>
  <c r="AE20" i="1"/>
  <c r="AF21" i="1"/>
  <c r="AF20" i="1"/>
  <c r="AE19" i="1"/>
  <c r="AE18" i="1"/>
  <c r="AF19" i="1"/>
  <c r="AF18" i="1"/>
  <c r="AE17" i="1"/>
  <c r="AE16" i="1"/>
  <c r="AF17" i="1"/>
  <c r="AF16" i="1"/>
  <c r="AE15" i="1"/>
  <c r="AE14" i="1"/>
  <c r="AF15" i="1"/>
  <c r="AF14" i="1"/>
  <c r="AE13" i="1"/>
  <c r="AE12" i="1"/>
  <c r="AF13" i="1"/>
  <c r="AF12" i="1"/>
  <c r="AE11" i="1"/>
  <c r="AE10" i="1"/>
  <c r="AF11" i="1"/>
  <c r="AF10" i="1"/>
  <c r="AE9" i="1"/>
  <c r="AE8" i="1"/>
  <c r="AF9" i="1"/>
  <c r="AF8" i="1"/>
  <c r="AE7" i="1"/>
  <c r="AE6" i="1"/>
  <c r="AF7" i="1"/>
  <c r="AF6" i="1"/>
  <c r="AE5" i="1"/>
  <c r="AE4" i="1"/>
  <c r="AF5" i="1"/>
  <c r="AF4" i="1"/>
  <c r="AI35" i="1"/>
  <c r="AK35" i="1"/>
  <c r="AM35" i="1"/>
  <c r="AO35" i="1"/>
  <c r="AQ35" i="1"/>
  <c r="AS35" i="1"/>
  <c r="AU35" i="1"/>
  <c r="AW35" i="1"/>
  <c r="AI2" i="1"/>
  <c r="AK2" i="1"/>
  <c r="AM2" i="1"/>
  <c r="AO2" i="1"/>
  <c r="AQ2" i="1"/>
  <c r="AS2" i="1"/>
  <c r="AU2" i="1"/>
  <c r="AW2" i="1"/>
  <c r="F28" i="1"/>
  <c r="H28" i="1"/>
  <c r="J28" i="1"/>
  <c r="L28" i="1"/>
  <c r="N28" i="1"/>
  <c r="P28" i="1"/>
  <c r="R28" i="1"/>
  <c r="T28" i="1"/>
  <c r="V28" i="1"/>
  <c r="X28" i="1"/>
  <c r="F29" i="1"/>
  <c r="H29" i="1"/>
  <c r="J29" i="1"/>
  <c r="L29" i="1"/>
  <c r="N29" i="1"/>
  <c r="P29" i="1"/>
  <c r="R29" i="1"/>
  <c r="T29" i="1"/>
  <c r="V29" i="1"/>
  <c r="X29" i="1"/>
  <c r="D29" i="1"/>
  <c r="D28" i="1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  <c r="W5" i="3"/>
  <c r="W4" i="3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4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X7" i="3"/>
  <c r="X6" i="3"/>
  <c r="X5" i="3"/>
  <c r="X4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U29" i="3"/>
  <c r="U28" i="3"/>
  <c r="S29" i="3"/>
  <c r="S28" i="3"/>
  <c r="Q29" i="3"/>
  <c r="Q28" i="3"/>
  <c r="O29" i="3"/>
  <c r="O28" i="3"/>
  <c r="M29" i="3"/>
  <c r="M28" i="3"/>
  <c r="K29" i="3"/>
  <c r="K28" i="3"/>
  <c r="I29" i="3"/>
  <c r="I28" i="3"/>
  <c r="G29" i="3"/>
  <c r="G28" i="3"/>
  <c r="E29" i="3"/>
  <c r="E28" i="3"/>
  <c r="C29" i="3"/>
  <c r="C28" i="3"/>
  <c r="D5" i="3"/>
  <c r="G33" i="1"/>
  <c r="I33" i="1"/>
  <c r="K33" i="1"/>
  <c r="M33" i="1"/>
  <c r="O33" i="1"/>
  <c r="Q33" i="1"/>
  <c r="S33" i="1"/>
  <c r="U33" i="1"/>
  <c r="D19" i="2"/>
  <c r="E19" i="2"/>
  <c r="F19" i="2"/>
  <c r="G19" i="2"/>
  <c r="H19" i="2"/>
  <c r="I19" i="2"/>
  <c r="J19" i="2"/>
  <c r="K19" i="2"/>
  <c r="G2" i="3"/>
  <c r="I2" i="3"/>
  <c r="K2" i="3"/>
  <c r="M2" i="3"/>
  <c r="O2" i="3"/>
  <c r="Q2" i="3"/>
  <c r="S2" i="3"/>
  <c r="U2" i="3"/>
  <c r="D3" i="2"/>
  <c r="E3" i="2"/>
  <c r="F3" i="2"/>
  <c r="G3" i="2"/>
  <c r="H3" i="2"/>
  <c r="I3" i="2"/>
  <c r="J3" i="2"/>
  <c r="K3" i="2"/>
  <c r="G2" i="1"/>
  <c r="I2" i="1"/>
  <c r="K2" i="1"/>
  <c r="M2" i="1"/>
  <c r="O2" i="1"/>
  <c r="Q2" i="1"/>
  <c r="S2" i="1"/>
  <c r="U2" i="1"/>
</calcChain>
</file>

<file path=xl/sharedStrings.xml><?xml version="1.0" encoding="utf-8"?>
<sst xmlns="http://schemas.openxmlformats.org/spreadsheetml/2006/main" count="262" uniqueCount="37">
  <si>
    <t>January</t>
  </si>
  <si>
    <t>Fevruary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</si>
  <si>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</si>
  <si>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</si>
  <si>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</si>
  <si>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</si>
  <si>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</si>
  <si>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</si>
  <si>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</si>
  <si>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</si>
  <si>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</si>
  <si>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</si>
  <si>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 Dolphin</t>
  </si>
  <si>
    <t>Longline</t>
  </si>
  <si>
    <t>H &amp;L</t>
  </si>
  <si>
    <t>Recreational Dolphin</t>
  </si>
  <si>
    <t>February</t>
  </si>
  <si>
    <t>Landings in pounds</t>
  </si>
  <si>
    <t>Yellowtail Snapper</t>
  </si>
  <si>
    <t>Commercial</t>
  </si>
  <si>
    <t>Recreational</t>
  </si>
  <si>
    <t>Landings in Pounds</t>
  </si>
  <si>
    <t>Landings in pounds ww</t>
  </si>
  <si>
    <t>Atlantic Coast only, does not include FL Keys</t>
  </si>
  <si>
    <t>South Atlantic (FL-NC)</t>
  </si>
  <si>
    <t>Mid-Atlantic and New England (VA-ME)</t>
  </si>
  <si>
    <t>Mid-Atlantic and New England (VA-ME) from SAFE</t>
  </si>
  <si>
    <t>South Atlantic (FL-NC), does include FL Keys</t>
  </si>
  <si>
    <t>Annual</t>
  </si>
  <si>
    <t>Average 2005 - 2014</t>
  </si>
  <si>
    <t>Percent</t>
  </si>
  <si>
    <t>H &amp; L</t>
  </si>
  <si>
    <t>Pounds ww</t>
  </si>
  <si>
    <t>Avg</t>
  </si>
  <si>
    <t>Min</t>
  </si>
  <si>
    <t>Max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</si>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</sst>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3" fontId="0" fillId="0" borderId="0" xfId="0" applyNumberFormat="1"/>
    <xf numFmtId="3" fontId="0" fillId="0" borderId="1" xfId="0" applyNumberFormat="1" applyBorder="1"/>
    <xf numFmtId="0" fontId="0" fillId="0" borderId="0" xfId="0" applyBorder="1"/>
    <xf numFmtId="0" fontId="0" fillId="0" borderId="2" xfId="0" applyBorder="1"/>
    <xf numFmtId="3" fontId="0" fillId="0" borderId="2" xfId="0" applyNumberFormat="1" applyBorder="1"/>
    <xf numFmtId="3" fontId="0" fillId="0" borderId="0" xfId="0" applyNumberFormat="1" applyBorder="1"/>
    <xf numFmtId="9" fontId="0" fillId="0" borderId="0" xfId="12" applyFont="1"/>
    <xf numFmtId="9" fontId="0" fillId="0" borderId="1" xfId="12" applyFont="1" applyBorder="1"/>
    <xf numFmtId="9" fontId="0" fillId="0" borderId="0" xfId="12" applyFont="1" applyBorder="1"/>
    <xf numFmtId="3" fontId="0" fillId="0" borderId="7" xfId="0" applyNumberFormat="1" applyBorder="1"/>
    <xf numFmtId="9" fontId="0" fillId="0" borderId="8" xfId="12" applyFont="1" applyBorder="1"/>
    <xf numFmtId="3" fontId="0" fillId="0" borderId="5" xfId="0" applyNumberFormat="1" applyBorder="1"/>
    <xf numFmtId="9" fontId="0" fillId="0" borderId="6" xfId="12" applyFont="1" applyBorder="1"/>
    <xf numFmtId="3" fontId="0" fillId="0" borderId="3" xfId="0" applyNumberFormat="1" applyBorder="1"/>
    <xf numFmtId="9" fontId="0" fillId="0" borderId="4" xfId="12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9" fontId="0" fillId="2" borderId="6" xfId="12" applyFont="1" applyFill="1" applyBorder="1" applyAlignment="1">
      <alignment horizontal="center"/>
    </xf>
    <xf numFmtId="0" fontId="0" fillId="2" borderId="7" xfId="0" applyFill="1" applyBorder="1"/>
    <xf numFmtId="0" fontId="0" fillId="3" borderId="7" xfId="0" applyFill="1" applyBorder="1"/>
    <xf numFmtId="3" fontId="0" fillId="3" borderId="0" xfId="0" applyNumberFormat="1" applyFill="1" applyBorder="1"/>
    <xf numFmtId="9" fontId="0" fillId="3" borderId="0" xfId="12" applyFont="1" applyFill="1" applyBorder="1"/>
    <xf numFmtId="3" fontId="0" fillId="3" borderId="7" xfId="0" applyNumberFormat="1" applyFill="1" applyBorder="1"/>
    <xf numFmtId="9" fontId="0" fillId="3" borderId="8" xfId="12" applyFont="1" applyFill="1" applyBorder="1"/>
    <xf numFmtId="3" fontId="0" fillId="3" borderId="3" xfId="0" applyNumberFormat="1" applyFill="1" applyBorder="1"/>
    <xf numFmtId="9" fontId="0" fillId="3" borderId="4" xfId="12" applyFont="1" applyFill="1" applyBorder="1"/>
    <xf numFmtId="0" fontId="0" fillId="3" borderId="5" xfId="0" applyFill="1" applyBorder="1"/>
    <xf numFmtId="3" fontId="0" fillId="3" borderId="1" xfId="0" applyNumberFormat="1" applyFill="1" applyBorder="1"/>
    <xf numFmtId="9" fontId="0" fillId="3" borderId="1" xfId="12" applyFont="1" applyFill="1" applyBorder="1"/>
    <xf numFmtId="3" fontId="0" fillId="3" borderId="5" xfId="0" applyNumberFormat="1" applyFill="1" applyBorder="1"/>
    <xf numFmtId="9" fontId="0" fillId="3" borderId="6" xfId="12" applyFont="1" applyFill="1" applyBorder="1"/>
    <xf numFmtId="0" fontId="0" fillId="3" borderId="1" xfId="0" applyFill="1" applyBorder="1" applyAlignment="1">
      <alignment horizontal="center"/>
    </xf>
    <xf numFmtId="9" fontId="0" fillId="3" borderId="6" xfId="12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3" borderId="11" xfId="0" applyFill="1" applyBorder="1"/>
    <xf numFmtId="0" fontId="0" fillId="3" borderId="10" xfId="0" applyFill="1" applyBorder="1"/>
    <xf numFmtId="3" fontId="0" fillId="3" borderId="12" xfId="0" applyNumberFormat="1" applyFill="1" applyBorder="1"/>
    <xf numFmtId="9" fontId="0" fillId="3" borderId="13" xfId="12" applyFont="1" applyFill="1" applyBorder="1"/>
    <xf numFmtId="3" fontId="0" fillId="3" borderId="14" xfId="0" applyNumberFormat="1" applyFill="1" applyBorder="1"/>
    <xf numFmtId="9" fontId="0" fillId="3" borderId="15" xfId="12" applyFont="1" applyFill="1" applyBorder="1"/>
    <xf numFmtId="9" fontId="0" fillId="0" borderId="2" xfId="12" applyFont="1" applyBorder="1"/>
    <xf numFmtId="9" fontId="0" fillId="3" borderId="2" xfId="12" applyFont="1" applyFill="1" applyBorder="1"/>
    <xf numFmtId="0" fontId="0" fillId="3" borderId="5" xfId="0" applyFill="1" applyBorder="1" applyAlignment="1">
      <alignment horizontal="center"/>
    </xf>
    <xf numFmtId="164" fontId="0" fillId="0" borderId="0" xfId="11" applyNumberFormat="1" applyFont="1"/>
    <xf numFmtId="164" fontId="0" fillId="0" borderId="0" xfId="0" applyNumberFormat="1"/>
    <xf numFmtId="164" fontId="0" fillId="3" borderId="3" xfId="11" applyNumberFormat="1" applyFont="1" applyFill="1" applyBorder="1" applyAlignment="1">
      <alignment horizontal="right"/>
    </xf>
    <xf numFmtId="164" fontId="0" fillId="3" borderId="5" xfId="11" applyNumberFormat="1" applyFont="1" applyFill="1" applyBorder="1" applyAlignment="1">
      <alignment horizontal="right"/>
    </xf>
    <xf numFmtId="164" fontId="0" fillId="3" borderId="0" xfId="11" applyNumberFormat="1" applyFont="1" applyFill="1" applyAlignment="1">
      <alignment horizontal="right"/>
    </xf>
    <xf numFmtId="164" fontId="0" fillId="3" borderId="0" xfId="11" applyNumberFormat="1" applyFont="1" applyFill="1" applyBorder="1" applyAlignment="1">
      <alignment horizontal="right"/>
    </xf>
    <xf numFmtId="164" fontId="0" fillId="3" borderId="12" xfId="11" applyNumberFormat="1" applyFont="1" applyFill="1" applyBorder="1" applyAlignment="1">
      <alignment horizontal="right"/>
    </xf>
    <xf numFmtId="164" fontId="0" fillId="3" borderId="14" xfId="11" applyNumberFormat="1" applyFon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0" fillId="3" borderId="13" xfId="12" applyNumberFormat="1" applyFont="1" applyFill="1" applyBorder="1"/>
  </cellXfs>
  <cellStyles count="77">
    <cellStyle name="Comma" xfId="11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Normal" xfId="0" builtinId="0"/>
    <cellStyle name="Percent" xfId="1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7"/>
  <sheetViews>
    <sheetView topLeftCell="AC1" workbookViewId="0">
      <selection activeCell="AC2" sqref="AC2:AZ29"/>
    </sheetView>
  </sheetViews>
  <sheetFormatPr baseColWidth="10" defaultColWidth="11.1640625" defaultRowHeight="15" x14ac:dyDescent="0"/>
  <cols>
    <col min="2" max="2" width="8.1640625" bestFit="1" customWidth="1"/>
    <col min="4" max="4" width="7.5" bestFit="1" customWidth="1"/>
    <col min="6" max="6" width="7.5" bestFit="1" customWidth="1"/>
    <col min="8" max="8" width="7.5" bestFit="1" customWidth="1"/>
    <col min="10" max="10" width="7.5" bestFit="1" customWidth="1"/>
    <col min="12" max="12" width="7.5" bestFit="1" customWidth="1"/>
    <col min="14" max="14" width="7.5" bestFit="1" customWidth="1"/>
    <col min="16" max="16" width="7.5" bestFit="1" customWidth="1"/>
    <col min="18" max="18" width="7.5" bestFit="1" customWidth="1"/>
    <col min="20" max="20" width="7.5" bestFit="1" customWidth="1"/>
    <col min="22" max="22" width="7.5" bestFit="1" customWidth="1"/>
    <col min="24" max="24" width="7.5" bestFit="1" customWidth="1"/>
    <col min="26" max="26" width="11.5" bestFit="1" customWidth="1"/>
    <col min="32" max="32" width="7.5" bestFit="1" customWidth="1"/>
    <col min="34" max="34" width="7.5" bestFit="1" customWidth="1"/>
    <col min="36" max="36" width="7.5" bestFit="1" customWidth="1"/>
    <col min="38" max="38" width="7.5" bestFit="1" customWidth="1"/>
    <col min="40" max="40" width="7.5" bestFit="1" customWidth="1"/>
    <col min="42" max="42" width="7.5" bestFit="1" customWidth="1"/>
    <col min="44" max="44" width="7.5" bestFit="1" customWidth="1"/>
    <col min="46" max="46" width="7.5" bestFit="1" customWidth="1"/>
    <col min="48" max="48" width="7.5" bestFit="1" customWidth="1"/>
    <col min="50" max="50" width="7.5" bestFit="1" customWidth="1"/>
    <col min="51" max="51" width="10.6640625" bestFit="1" customWidth="1"/>
    <col min="52" max="52" width="7.5" bestFit="1" customWidth="1"/>
  </cols>
  <sheetData>
    <row r="1" spans="1:52">
      <c r="A1" t="s">
        <v>12</v>
      </c>
      <c r="E1" t="s">
        <v>17</v>
      </c>
      <c r="I1" t="s">
        <v>27</v>
      </c>
    </row>
    <row r="2" spans="1:52">
      <c r="A2" s="17"/>
      <c r="B2" s="18"/>
      <c r="C2" s="61">
        <v>2005</v>
      </c>
      <c r="D2" s="61"/>
      <c r="E2" s="59">
        <v>2006</v>
      </c>
      <c r="F2" s="60"/>
      <c r="G2" s="61">
        <f>E2+1</f>
        <v>2007</v>
      </c>
      <c r="H2" s="61"/>
      <c r="I2" s="59">
        <f>G2+1</f>
        <v>2008</v>
      </c>
      <c r="J2" s="60"/>
      <c r="K2" s="61">
        <f>I2+1</f>
        <v>2009</v>
      </c>
      <c r="L2" s="61"/>
      <c r="M2" s="59">
        <f>K2+1</f>
        <v>2010</v>
      </c>
      <c r="N2" s="60"/>
      <c r="O2" s="61">
        <f>M2+1</f>
        <v>2011</v>
      </c>
      <c r="P2" s="61"/>
      <c r="Q2" s="59">
        <f>O2+1</f>
        <v>2012</v>
      </c>
      <c r="R2" s="60"/>
      <c r="S2" s="61">
        <f>Q2+1</f>
        <v>2013</v>
      </c>
      <c r="T2" s="61"/>
      <c r="U2" s="59">
        <f t="shared" ref="U2" si="0">S2+1</f>
        <v>2014</v>
      </c>
      <c r="V2" s="60"/>
      <c r="W2" s="62" t="s">
        <v>29</v>
      </c>
      <c r="X2" s="63"/>
      <c r="AC2" s="17"/>
      <c r="AD2" s="18"/>
      <c r="AE2" s="61">
        <v>2005</v>
      </c>
      <c r="AF2" s="61"/>
      <c r="AG2" s="59">
        <v>2006</v>
      </c>
      <c r="AH2" s="60"/>
      <c r="AI2" s="61">
        <f>AG2+1</f>
        <v>2007</v>
      </c>
      <c r="AJ2" s="61"/>
      <c r="AK2" s="59">
        <f>AI2+1</f>
        <v>2008</v>
      </c>
      <c r="AL2" s="60"/>
      <c r="AM2" s="61">
        <f>AK2+1</f>
        <v>2009</v>
      </c>
      <c r="AN2" s="61"/>
      <c r="AO2" s="59">
        <f>AM2+1</f>
        <v>2010</v>
      </c>
      <c r="AP2" s="60"/>
      <c r="AQ2" s="61">
        <f>AO2+1</f>
        <v>2011</v>
      </c>
      <c r="AR2" s="61"/>
      <c r="AS2" s="59">
        <f>AQ2+1</f>
        <v>2012</v>
      </c>
      <c r="AT2" s="60"/>
      <c r="AU2" s="61">
        <f>AS2+1</f>
        <v>2013</v>
      </c>
      <c r="AV2" s="61"/>
      <c r="AW2" s="59">
        <f t="shared" ref="AW2" si="1">AU2+1</f>
        <v>2014</v>
      </c>
      <c r="AX2" s="60"/>
      <c r="AY2" s="62" t="s">
        <v>29</v>
      </c>
      <c r="AZ2" s="63"/>
    </row>
    <row r="3" spans="1:52">
      <c r="A3" s="19"/>
      <c r="B3" s="20"/>
      <c r="C3" s="21" t="s">
        <v>32</v>
      </c>
      <c r="D3" s="23" t="s">
        <v>30</v>
      </c>
      <c r="E3" s="22" t="s">
        <v>32</v>
      </c>
      <c r="F3" s="23" t="s">
        <v>30</v>
      </c>
      <c r="G3" s="21" t="s">
        <v>32</v>
      </c>
      <c r="H3" s="23" t="s">
        <v>30</v>
      </c>
      <c r="I3" s="22" t="s">
        <v>32</v>
      </c>
      <c r="J3" s="23" t="s">
        <v>30</v>
      </c>
      <c r="K3" s="21" t="s">
        <v>32</v>
      </c>
      <c r="L3" s="23" t="s">
        <v>30</v>
      </c>
      <c r="M3" s="22" t="s">
        <v>32</v>
      </c>
      <c r="N3" s="23" t="s">
        <v>30</v>
      </c>
      <c r="O3" s="21" t="s">
        <v>32</v>
      </c>
      <c r="P3" s="23" t="s">
        <v>30</v>
      </c>
      <c r="Q3" s="22" t="s">
        <v>32</v>
      </c>
      <c r="R3" s="23" t="s">
        <v>30</v>
      </c>
      <c r="S3" s="21" t="s">
        <v>32</v>
      </c>
      <c r="T3" s="23" t="s">
        <v>30</v>
      </c>
      <c r="U3" s="22" t="s">
        <v>32</v>
      </c>
      <c r="V3" s="23" t="s">
        <v>30</v>
      </c>
      <c r="W3" s="50" t="s">
        <v>32</v>
      </c>
      <c r="X3" s="38" t="s">
        <v>30</v>
      </c>
      <c r="AC3" s="19"/>
      <c r="AD3" s="20"/>
      <c r="AE3" s="21" t="s">
        <v>32</v>
      </c>
      <c r="AF3" s="23" t="s">
        <v>30</v>
      </c>
      <c r="AG3" s="22" t="s">
        <v>32</v>
      </c>
      <c r="AH3" s="23" t="s">
        <v>30</v>
      </c>
      <c r="AI3" s="21" t="s">
        <v>32</v>
      </c>
      <c r="AJ3" s="23" t="s">
        <v>30</v>
      </c>
      <c r="AK3" s="22" t="s">
        <v>32</v>
      </c>
      <c r="AL3" s="23" t="s">
        <v>30</v>
      </c>
      <c r="AM3" s="21" t="s">
        <v>32</v>
      </c>
      <c r="AN3" s="23" t="s">
        <v>30</v>
      </c>
      <c r="AO3" s="22" t="s">
        <v>32</v>
      </c>
      <c r="AP3" s="23" t="s">
        <v>30</v>
      </c>
      <c r="AQ3" s="21" t="s">
        <v>32</v>
      </c>
      <c r="AR3" s="23" t="s">
        <v>30</v>
      </c>
      <c r="AS3" s="22" t="s">
        <v>32</v>
      </c>
      <c r="AT3" s="23" t="s">
        <v>30</v>
      </c>
      <c r="AU3" s="21" t="s">
        <v>32</v>
      </c>
      <c r="AV3" s="23" t="s">
        <v>30</v>
      </c>
      <c r="AW3" s="22" t="s">
        <v>32</v>
      </c>
      <c r="AX3" s="23" t="s">
        <v>30</v>
      </c>
      <c r="AY3" s="50" t="s">
        <v>32</v>
      </c>
      <c r="AZ3" s="38" t="s">
        <v>30</v>
      </c>
    </row>
    <row r="4" spans="1:52">
      <c r="A4" s="17" t="s">
        <v>0</v>
      </c>
      <c r="B4" s="39" t="s">
        <v>13</v>
      </c>
      <c r="C4" s="6">
        <v>1479.1757518796992</v>
      </c>
      <c r="D4" s="48">
        <f>C4/(C4+C5)</f>
        <v>0.22901002506265664</v>
      </c>
      <c r="E4" s="15">
        <v>447.35435645877129</v>
      </c>
      <c r="F4" s="16">
        <f>E4/(E4+E5)</f>
        <v>0.10418126605933192</v>
      </c>
      <c r="G4" s="6">
        <v>1412.2400952219011</v>
      </c>
      <c r="H4" s="48">
        <f>G4/(G4+G5)</f>
        <v>0.23533412684917532</v>
      </c>
      <c r="I4" s="15">
        <v>5422</v>
      </c>
      <c r="J4" s="16">
        <f>I4/(I4+I5)</f>
        <v>0.55468030690537085</v>
      </c>
      <c r="K4" s="6">
        <v>4269.265312771503</v>
      </c>
      <c r="L4" s="48">
        <f>K4/(K4+K5)</f>
        <v>0.46079496090356209</v>
      </c>
      <c r="M4" s="15">
        <v>1660.4510322922181</v>
      </c>
      <c r="N4" s="16">
        <f>M4/(M4+M5)</f>
        <v>0.39809422975119108</v>
      </c>
      <c r="O4" s="6">
        <v>1059.4690663667041</v>
      </c>
      <c r="P4" s="48">
        <f>O4/(O4+O5)</f>
        <v>0.21799775028121482</v>
      </c>
      <c r="Q4" s="15">
        <v>10738.429493713897</v>
      </c>
      <c r="R4" s="16">
        <f>Q4/(Q4+Q5)</f>
        <v>0.55691471287801564</v>
      </c>
      <c r="S4" s="6">
        <v>7608.479957431713</v>
      </c>
      <c r="T4" s="48">
        <f>S4/(S4+S5)</f>
        <v>0.64863426747073427</v>
      </c>
      <c r="U4" s="15">
        <v>9161.3380136442956</v>
      </c>
      <c r="V4" s="16">
        <f>U4/(U4+U5)</f>
        <v>0.72576550848802157</v>
      </c>
      <c r="W4" s="28">
        <f>(C4+E4+G4+I4+K4+M4+O4+Q4+S4+U4)/10</f>
        <v>4325.8203079780706</v>
      </c>
      <c r="X4" s="31">
        <f>W4/(W4+W5)</f>
        <v>0.48901427854149565</v>
      </c>
      <c r="Y4" s="2"/>
      <c r="Z4" s="2"/>
      <c r="AA4" s="2"/>
      <c r="AB4" s="2"/>
      <c r="AC4" s="17" t="s">
        <v>0</v>
      </c>
      <c r="AD4" s="39" t="s">
        <v>19</v>
      </c>
      <c r="AE4" s="15">
        <f>C4+C5</f>
        <v>6459</v>
      </c>
      <c r="AF4" s="16">
        <f>AE4/(AE4+AE5)</f>
        <v>0.11631908184861427</v>
      </c>
      <c r="AG4" s="15">
        <f>E4+E5</f>
        <v>4294</v>
      </c>
      <c r="AH4" s="16">
        <f>AG4/(AG4+AG5)</f>
        <v>3.8496805804669791E-2</v>
      </c>
      <c r="AI4" s="15">
        <f>G4+G5</f>
        <v>6001</v>
      </c>
      <c r="AJ4" s="16">
        <f>AI4/(AI4+AI5)</f>
        <v>4.7841624972589918E-2</v>
      </c>
      <c r="AK4" s="15">
        <f>I4+I5</f>
        <v>9775</v>
      </c>
      <c r="AL4" s="16">
        <f>AK4/(AK4+AK5)</f>
        <v>7.9013892677021663E-2</v>
      </c>
      <c r="AM4" s="15">
        <f>K4+K5</f>
        <v>9265</v>
      </c>
      <c r="AN4" s="16">
        <f>AM4/(AM4+AM5)</f>
        <v>8.9774860871741233E-2</v>
      </c>
      <c r="AO4" s="15">
        <f>M4+M5</f>
        <v>4171</v>
      </c>
      <c r="AP4" s="16">
        <f>AO4/(AO4+AO5)</f>
        <v>4.7417116826246615E-2</v>
      </c>
      <c r="AQ4" s="15">
        <f>O4+O5</f>
        <v>4860</v>
      </c>
      <c r="AR4" s="16">
        <f>AQ4/(AQ4+AQ5)</f>
        <v>0.1723756521619563</v>
      </c>
      <c r="AS4" s="15">
        <f>Q4+Q5</f>
        <v>19282</v>
      </c>
      <c r="AT4" s="16">
        <f>AS4/(AS4+AS5)</f>
        <v>0.15268732213512648</v>
      </c>
      <c r="AU4" s="15">
        <f>S4+S5</f>
        <v>11730</v>
      </c>
      <c r="AV4" s="16">
        <f>AU4/(AU4+AU5)</f>
        <v>0.25251338662677447</v>
      </c>
      <c r="AW4" s="15">
        <f>U4+U5</f>
        <v>12623</v>
      </c>
      <c r="AX4" s="16">
        <f>AW4/(AW4+AW5)</f>
        <v>0.48289739146099342</v>
      </c>
      <c r="AY4" s="53">
        <f>W4+W5</f>
        <v>8846</v>
      </c>
      <c r="AZ4" s="31">
        <f>AY4/(AY4+AY5)</f>
        <v>0.10600926864620168</v>
      </c>
    </row>
    <row r="5" spans="1:52">
      <c r="A5" s="19"/>
      <c r="B5" s="40" t="s">
        <v>14</v>
      </c>
      <c r="C5" s="3">
        <v>4979.8242481203006</v>
      </c>
      <c r="D5" s="9">
        <f>C5/(C4+C5)</f>
        <v>0.77098997493734334</v>
      </c>
      <c r="E5" s="13">
        <v>3846.6456435412288</v>
      </c>
      <c r="F5" s="14">
        <f>E5/(E4+E5)</f>
        <v>0.89581873394066813</v>
      </c>
      <c r="G5" s="3">
        <v>4588.7599047780986</v>
      </c>
      <c r="H5" s="9">
        <f>G5/(G4+G5)</f>
        <v>0.76466587315082468</v>
      </c>
      <c r="I5" s="13">
        <v>4353</v>
      </c>
      <c r="J5" s="14">
        <f>I5/(I4+I5)</f>
        <v>0.44531969309462915</v>
      </c>
      <c r="K5" s="3">
        <v>4995.734687228497</v>
      </c>
      <c r="L5" s="9">
        <f>K5/(K4+K5)</f>
        <v>0.53920503909643791</v>
      </c>
      <c r="M5" s="13">
        <v>2510.5489677077817</v>
      </c>
      <c r="N5" s="14">
        <f>M5/(M4+M5)</f>
        <v>0.60190577024880887</v>
      </c>
      <c r="O5" s="3">
        <v>3800.5309336332957</v>
      </c>
      <c r="P5" s="9">
        <f>O5/(O4+O5)</f>
        <v>0.78200224971878518</v>
      </c>
      <c r="Q5" s="13">
        <v>8543.5705062861034</v>
      </c>
      <c r="R5" s="14">
        <f>Q5/(Q4+Q5)</f>
        <v>0.44308528712198442</v>
      </c>
      <c r="S5" s="3">
        <v>4121.520042568287</v>
      </c>
      <c r="T5" s="9">
        <f>S5/(S4+S5)</f>
        <v>0.35136573252926573</v>
      </c>
      <c r="U5" s="13">
        <v>3461.6619863557034</v>
      </c>
      <c r="V5" s="14">
        <f>U5/(U4+U5)</f>
        <v>0.27423449151197843</v>
      </c>
      <c r="W5" s="28">
        <f>(C5+E5+G5+I5+K5+M5+O5+Q5+S5+U5)/10</f>
        <v>4520.1796920219294</v>
      </c>
      <c r="X5" s="36">
        <f>W5/(W4+W5)</f>
        <v>0.51098572145850429</v>
      </c>
      <c r="Y5" s="2"/>
      <c r="Z5" s="2"/>
      <c r="AA5" s="2"/>
      <c r="AB5" s="2"/>
      <c r="AC5" s="19"/>
      <c r="AD5" s="40" t="s">
        <v>20</v>
      </c>
      <c r="AE5" s="13">
        <f>AE36</f>
        <v>49069.292498097529</v>
      </c>
      <c r="AF5" s="14">
        <f>AE5/(AE4+AE5)</f>
        <v>0.88368091815138572</v>
      </c>
      <c r="AG5" s="13">
        <f>AG36</f>
        <v>107247.72171549681</v>
      </c>
      <c r="AH5" s="14">
        <f>AG5/(AG4+AG5)</f>
        <v>0.96150319419533026</v>
      </c>
      <c r="AI5" s="13">
        <f>AI36</f>
        <v>119433.70259294444</v>
      </c>
      <c r="AJ5" s="14">
        <f>AI5/(AI4+AI5)</f>
        <v>0.95215837502741008</v>
      </c>
      <c r="AK5" s="13">
        <f>AK36</f>
        <v>113937.42156055306</v>
      </c>
      <c r="AL5" s="14">
        <f>AK5/(AK4+AK5)</f>
        <v>0.92098610732297836</v>
      </c>
      <c r="AM5" s="13">
        <f>AM36</f>
        <v>93937.610508487895</v>
      </c>
      <c r="AN5" s="14">
        <f>AM5/(AM4+AM5)</f>
        <v>0.91022513912825875</v>
      </c>
      <c r="AO5" s="13">
        <f>AO36</f>
        <v>83793.015511192832</v>
      </c>
      <c r="AP5" s="14">
        <f>AO5/(AO4+AO5)</f>
        <v>0.95258288317375339</v>
      </c>
      <c r="AQ5" s="13">
        <f>AQ36</f>
        <v>23334.237057526927</v>
      </c>
      <c r="AR5" s="14">
        <f>AQ5/(AQ4+AQ5)</f>
        <v>0.82762434783804373</v>
      </c>
      <c r="AS5" s="13">
        <f>AS36</f>
        <v>107002.22406239895</v>
      </c>
      <c r="AT5" s="14">
        <f>AS5/(AS4+AS5)</f>
        <v>0.84731267786487352</v>
      </c>
      <c r="AU5" s="13">
        <f>AU36</f>
        <v>34722.982777255449</v>
      </c>
      <c r="AV5" s="14">
        <f>AU5/(AU4+AU5)</f>
        <v>0.74748661337322553</v>
      </c>
      <c r="AW5" s="13">
        <f>AW36</f>
        <v>13517.128779344703</v>
      </c>
      <c r="AX5" s="14">
        <f>AW5/(AW4+AW5)</f>
        <v>0.51710260853900647</v>
      </c>
      <c r="AY5" s="54">
        <f>AY36</f>
        <v>74599.533706329865</v>
      </c>
      <c r="AZ5" s="36">
        <f>AY5/(AY4+AY5)</f>
        <v>0.89399073135379836</v>
      </c>
    </row>
    <row r="6" spans="1:52">
      <c r="A6" s="17" t="s">
        <v>16</v>
      </c>
      <c r="B6" s="39" t="s">
        <v>13</v>
      </c>
      <c r="C6" s="6">
        <v>1128.5862761986793</v>
      </c>
      <c r="D6" s="48">
        <f t="shared" ref="D6:F6" si="2">C6/(C6+C7)</f>
        <v>0.10776150827830415</v>
      </c>
      <c r="E6" s="15">
        <v>1050.171009771987</v>
      </c>
      <c r="F6" s="16">
        <f t="shared" si="2"/>
        <v>0.16856677524429967</v>
      </c>
      <c r="G6" s="6">
        <v>4104.9706588423578</v>
      </c>
      <c r="H6" s="48">
        <f t="shared" ref="H6" si="3">G6/(G6+G7)</f>
        <v>0.54334489197119229</v>
      </c>
      <c r="I6" s="15">
        <v>8211.2721667883507</v>
      </c>
      <c r="J6" s="16">
        <f t="shared" ref="J6" si="4">I6/(I6+I7)</f>
        <v>0.66455747546037158</v>
      </c>
      <c r="K6" s="6">
        <v>3072.9441683042423</v>
      </c>
      <c r="L6" s="48">
        <f t="shared" ref="L6" si="5">K6/(K6+K7)</f>
        <v>0.307478904172928</v>
      </c>
      <c r="M6" s="15">
        <v>1062.8854085095275</v>
      </c>
      <c r="N6" s="16">
        <f t="shared" ref="N6" si="6">M6/(M6+M7)</f>
        <v>0.25032628556512659</v>
      </c>
      <c r="O6" s="6">
        <v>770.18348623853217</v>
      </c>
      <c r="P6" s="48">
        <f t="shared" ref="P6" si="7">O6/(O6+O7)</f>
        <v>0.12176814011676398</v>
      </c>
      <c r="Q6" s="15">
        <v>12214.513587361518</v>
      </c>
      <c r="R6" s="16">
        <f t="shared" ref="R6" si="8">Q6/(Q6+Q7)</f>
        <v>0.59357146405683348</v>
      </c>
      <c r="S6" s="6">
        <v>9995.7394825646788</v>
      </c>
      <c r="T6" s="48">
        <f t="shared" ref="T6" si="9">S6/(S6+S7)</f>
        <v>0.7282339707536557</v>
      </c>
      <c r="U6" s="15">
        <v>16912.147186147187</v>
      </c>
      <c r="V6" s="16">
        <f t="shared" ref="V6" si="10">U6/(U6+U7)</f>
        <v>0.75541125541125542</v>
      </c>
      <c r="W6" s="30">
        <f t="shared" ref="W6:W27" si="11">(C6+E6+G6+I6+K6+M6+O6+Q6+S6+U6)/10</f>
        <v>5852.341343072706</v>
      </c>
      <c r="X6" s="31">
        <f t="shared" ref="X6" si="12">W6/(W6+W7)</f>
        <v>0.51394484487470071</v>
      </c>
      <c r="Y6" s="2"/>
      <c r="Z6" s="2"/>
      <c r="AA6" s="2"/>
      <c r="AB6" s="2"/>
      <c r="AC6" s="17" t="s">
        <v>16</v>
      </c>
      <c r="AD6" s="41" t="s">
        <v>19</v>
      </c>
      <c r="AE6" s="2">
        <f>C6+C7</f>
        <v>10473</v>
      </c>
      <c r="AF6" s="16">
        <f t="shared" ref="AF6:AH6" si="13">AE6/(AE6+AE7)</f>
        <v>7.0421126937417325E-2</v>
      </c>
      <c r="AG6" s="2">
        <f>E6+E7</f>
        <v>6230</v>
      </c>
      <c r="AH6" s="16">
        <f t="shared" si="13"/>
        <v>7.2619046278407706E-2</v>
      </c>
      <c r="AI6" s="2">
        <f>G6+G7</f>
        <v>7555</v>
      </c>
      <c r="AJ6" s="16">
        <f t="shared" ref="AJ6" si="14">AI6/(AI6+AI7)</f>
        <v>2.3577677514707442E-2</v>
      </c>
      <c r="AK6" s="2">
        <f>I6+I7</f>
        <v>12356</v>
      </c>
      <c r="AL6" s="16">
        <f t="shared" ref="AL6" si="15">AK6/(AK6+AK7)</f>
        <v>0.38123926239964434</v>
      </c>
      <c r="AM6" s="2">
        <f>K6+K7</f>
        <v>9994</v>
      </c>
      <c r="AN6" s="16">
        <f t="shared" ref="AN6" si="16">AM6/(AM6+AM7)</f>
        <v>4.2911094829849852E-2</v>
      </c>
      <c r="AO6" s="2">
        <f>M6+M7</f>
        <v>4246</v>
      </c>
      <c r="AP6" s="16">
        <f t="shared" ref="AP6" si="17">AO6/(AO6+AO7)</f>
        <v>6.3297401614292911E-2</v>
      </c>
      <c r="AQ6" s="2">
        <f>O6+O7</f>
        <v>6325</v>
      </c>
      <c r="AR6" s="16">
        <f t="shared" ref="AR6" si="18">AQ6/(AQ6+AQ7)</f>
        <v>0.19002386585545677</v>
      </c>
      <c r="AS6" s="2">
        <f>Q6+Q7</f>
        <v>20578</v>
      </c>
      <c r="AT6" s="16">
        <f t="shared" ref="AT6" si="19">AS6/(AS6+AS7)</f>
        <v>0.27387912233430844</v>
      </c>
      <c r="AU6" s="2">
        <f>S6+S7</f>
        <v>13726</v>
      </c>
      <c r="AV6" s="16">
        <f t="shared" ref="AV6" si="20">AU6/(AU6+AU7)</f>
        <v>0.26179983294435638</v>
      </c>
      <c r="AW6" s="2">
        <f>U6+U7</f>
        <v>22388</v>
      </c>
      <c r="AX6" s="16">
        <f t="shared" ref="AX6:AZ6" si="21">AW6/(AW6+AW7)</f>
        <v>0.26355775123450276</v>
      </c>
      <c r="AY6" s="55">
        <f>W6+W7</f>
        <v>11387.100000000002</v>
      </c>
      <c r="AZ6" s="31">
        <f t="shared" si="21"/>
        <v>0.10049282563158357</v>
      </c>
    </row>
    <row r="7" spans="1:52">
      <c r="A7" s="19"/>
      <c r="B7" s="40" t="s">
        <v>14</v>
      </c>
      <c r="C7" s="3">
        <v>9344.4137238013209</v>
      </c>
      <c r="D7" s="9">
        <f t="shared" ref="D7:F7" si="22">C7/(C6+C7)</f>
        <v>0.89223849172169589</v>
      </c>
      <c r="E7" s="13">
        <v>5179.828990228013</v>
      </c>
      <c r="F7" s="14">
        <f t="shared" si="22"/>
        <v>0.83143322475570036</v>
      </c>
      <c r="G7" s="3">
        <v>3450.0293411576422</v>
      </c>
      <c r="H7" s="9">
        <f t="shared" ref="H7" si="23">G7/(G6+G7)</f>
        <v>0.45665510802880771</v>
      </c>
      <c r="I7" s="13">
        <v>4144.7278332116493</v>
      </c>
      <c r="J7" s="14">
        <f t="shared" ref="J7" si="24">I7/(I6+I7)</f>
        <v>0.33544252453962847</v>
      </c>
      <c r="K7" s="3">
        <v>6921.0558316957577</v>
      </c>
      <c r="L7" s="9">
        <f t="shared" ref="L7" si="25">K7/(K6+K7)</f>
        <v>0.692521095827072</v>
      </c>
      <c r="M7" s="13">
        <v>3183.1145914904723</v>
      </c>
      <c r="N7" s="14">
        <f t="shared" ref="N7" si="26">M7/(M6+M7)</f>
        <v>0.74967371443487341</v>
      </c>
      <c r="O7" s="3">
        <v>5554.8165137614678</v>
      </c>
      <c r="P7" s="9">
        <f t="shared" ref="P7" si="27">O7/(O6+O7)</f>
        <v>0.87823185988323604</v>
      </c>
      <c r="Q7" s="13">
        <v>8363.4864126384819</v>
      </c>
      <c r="R7" s="14">
        <f t="shared" ref="R7" si="28">Q7/(Q6+Q7)</f>
        <v>0.40642853594316658</v>
      </c>
      <c r="S7" s="3">
        <v>3730.2605174353207</v>
      </c>
      <c r="T7" s="9">
        <f t="shared" ref="T7" si="29">S7/(S6+S7)</f>
        <v>0.27176602924634424</v>
      </c>
      <c r="U7" s="13">
        <v>5475.8528138528136</v>
      </c>
      <c r="V7" s="14">
        <f t="shared" ref="V7" si="30">U7/(U6+U7)</f>
        <v>0.24458874458874458</v>
      </c>
      <c r="W7" s="35">
        <f t="shared" si="11"/>
        <v>5534.7586569272953</v>
      </c>
      <c r="X7" s="36">
        <f t="shared" ref="X7" si="31">W7/(W6+W7)</f>
        <v>0.48605515512529918</v>
      </c>
      <c r="Y7" s="2"/>
      <c r="Z7" s="2"/>
      <c r="AA7" s="2"/>
      <c r="AB7" s="2"/>
      <c r="AC7" s="19"/>
      <c r="AD7" s="40" t="s">
        <v>20</v>
      </c>
      <c r="AE7" s="2">
        <f>AE37</f>
        <v>138246.57401799702</v>
      </c>
      <c r="AF7" s="14">
        <f t="shared" ref="AF7:AH7" si="32">AE7/(AE6+AE7)</f>
        <v>0.92957887306258269</v>
      </c>
      <c r="AG7" s="2">
        <f>AG37</f>
        <v>79560.165518221722</v>
      </c>
      <c r="AH7" s="14">
        <f t="shared" si="32"/>
        <v>0.92738095372159235</v>
      </c>
      <c r="AI7" s="2">
        <f>AI37</f>
        <v>312875.20332631539</v>
      </c>
      <c r="AJ7" s="14">
        <f t="shared" ref="AJ7" si="33">AI7/(AI6+AI7)</f>
        <v>0.97642232248529259</v>
      </c>
      <c r="AK7" s="2">
        <f>AK37</f>
        <v>20054.093132137816</v>
      </c>
      <c r="AL7" s="14">
        <f t="shared" ref="AL7" si="34">AK7/(AK6+AK7)</f>
        <v>0.61876073760035566</v>
      </c>
      <c r="AM7" s="2">
        <f>AM37</f>
        <v>222906.14015321663</v>
      </c>
      <c r="AN7" s="14">
        <f t="shared" ref="AN7" si="35">AM7/(AM6+AM7)</f>
        <v>0.95708890517015011</v>
      </c>
      <c r="AO7" s="2">
        <f>AO37</f>
        <v>62834.162719368695</v>
      </c>
      <c r="AP7" s="14">
        <f t="shared" ref="AP7" si="36">AO7/(AO6+AO7)</f>
        <v>0.93670259838570702</v>
      </c>
      <c r="AQ7" s="2">
        <f>AQ37</f>
        <v>26960.292726394498</v>
      </c>
      <c r="AR7" s="14">
        <f t="shared" ref="AR7" si="37">AQ7/(AQ6+AQ7)</f>
        <v>0.80997613414454317</v>
      </c>
      <c r="AS7" s="2">
        <f>AS37</f>
        <v>54557.336438246741</v>
      </c>
      <c r="AT7" s="14">
        <f t="shared" ref="AT7" si="38">AS7/(AS6+AS7)</f>
        <v>0.72612087766569156</v>
      </c>
      <c r="AU7" s="2">
        <f>AU37</f>
        <v>38703.368825905098</v>
      </c>
      <c r="AV7" s="14">
        <f t="shared" ref="AV7" si="39">AU7/(AU6+AU7)</f>
        <v>0.73820016705564362</v>
      </c>
      <c r="AW7" s="2">
        <f>AW37</f>
        <v>62557.329420723763</v>
      </c>
      <c r="AX7" s="14">
        <f t="shared" ref="AX7:AZ7" si="40">AW7/(AW6+AW7)</f>
        <v>0.73644224876549724</v>
      </c>
      <c r="AY7" s="55">
        <f>AY37</f>
        <v>101925.46662785274</v>
      </c>
      <c r="AZ7" s="36">
        <f t="shared" si="40"/>
        <v>0.89950717436841643</v>
      </c>
    </row>
    <row r="8" spans="1:52">
      <c r="A8" s="24" t="s">
        <v>2</v>
      </c>
      <c r="B8" s="41" t="s">
        <v>13</v>
      </c>
      <c r="C8" s="7">
        <v>1838.8422499713599</v>
      </c>
      <c r="D8" s="48">
        <f t="shared" ref="D8:F8" si="41">C8/(C8+C9)</f>
        <v>0.21056249283995876</v>
      </c>
      <c r="E8" s="11">
        <v>840.84659215428451</v>
      </c>
      <c r="F8" s="16">
        <f t="shared" si="41"/>
        <v>9.1825553364014906E-2</v>
      </c>
      <c r="G8" s="7">
        <v>5070.9540144906105</v>
      </c>
      <c r="H8" s="48">
        <f t="shared" ref="H8" si="42">G8/(G8+G9)</f>
        <v>0.37209818128049682</v>
      </c>
      <c r="I8" s="11">
        <v>11626</v>
      </c>
      <c r="J8" s="16">
        <f t="shared" ref="J8" si="43">I8/(I8+I9)</f>
        <v>0.73036813670059053</v>
      </c>
      <c r="K8" s="7">
        <v>7221.1881713791827</v>
      </c>
      <c r="L8" s="48">
        <f t="shared" ref="L8" si="44">K8/(K8+K9)</f>
        <v>0.44394369675268552</v>
      </c>
      <c r="M8" s="11">
        <v>2062.5712285614281</v>
      </c>
      <c r="N8" s="16">
        <f t="shared" ref="N8" si="45">M8/(M8+M9)</f>
        <v>0.33724186209310469</v>
      </c>
      <c r="O8" s="7">
        <v>1961.7958991279754</v>
      </c>
      <c r="P8" s="48">
        <f t="shared" ref="P8" si="46">O8/(O8+O9)</f>
        <v>0.22389818524628799</v>
      </c>
      <c r="Q8" s="11">
        <v>15753.79112792583</v>
      </c>
      <c r="R8" s="16">
        <f t="shared" ref="R8" si="47">Q8/(Q8+Q9)</f>
        <v>0.61160769966324369</v>
      </c>
      <c r="S8" s="7">
        <v>7375.1913419363045</v>
      </c>
      <c r="T8" s="48">
        <f t="shared" ref="T8" si="48">S8/(S8+S9)</f>
        <v>0.43767084101455728</v>
      </c>
      <c r="U8" s="11">
        <v>22432.374526239066</v>
      </c>
      <c r="V8" s="16">
        <f t="shared" ref="V8" si="49">U8/(U8+U9)</f>
        <v>0.75258746355685124</v>
      </c>
      <c r="W8" s="28">
        <f t="shared" si="11"/>
        <v>7618.355515178604</v>
      </c>
      <c r="X8" s="31">
        <f t="shared" ref="X8" si="50">W8/(W8+W9)</f>
        <v>0.50454022061369874</v>
      </c>
      <c r="Y8" s="2"/>
      <c r="Z8" s="2"/>
      <c r="AA8" s="2"/>
      <c r="AB8" s="2"/>
      <c r="AC8" s="24" t="s">
        <v>2</v>
      </c>
      <c r="AD8" s="41" t="s">
        <v>19</v>
      </c>
      <c r="AE8" s="15">
        <f>C8+C9</f>
        <v>8733</v>
      </c>
      <c r="AF8" s="16">
        <f t="shared" ref="AF8:AH8" si="51">AE8/(AE8+AE9)</f>
        <v>5.8826381298600045E-2</v>
      </c>
      <c r="AG8" s="15">
        <f>E8+E9</f>
        <v>9157</v>
      </c>
      <c r="AH8" s="16">
        <f t="shared" si="51"/>
        <v>6.6526840804384021E-2</v>
      </c>
      <c r="AI8" s="15">
        <f>G8+G9</f>
        <v>13628</v>
      </c>
      <c r="AJ8" s="16">
        <f t="shared" ref="AJ8" si="52">AI8/(AI8+AI9)</f>
        <v>5.5007374968543299E-2</v>
      </c>
      <c r="AK8" s="15">
        <f>I8+I9</f>
        <v>15918</v>
      </c>
      <c r="AL8" s="16">
        <f t="shared" ref="AL8" si="53">AK8/(AK8+AK9)</f>
        <v>9.4882359015686923E-2</v>
      </c>
      <c r="AM8" s="15">
        <f>K8+K9</f>
        <v>16266</v>
      </c>
      <c r="AN8" s="16">
        <f t="shared" ref="AN8" si="54">AM8/(AM8+AM9)</f>
        <v>6.7456524716157373E-2</v>
      </c>
      <c r="AO8" s="15">
        <f>M8+M9</f>
        <v>6116</v>
      </c>
      <c r="AP8" s="16">
        <f t="shared" ref="AP8" si="55">AO8/(AO8+AO9)</f>
        <v>0.16419036382938615</v>
      </c>
      <c r="AQ8" s="15">
        <f>O8+O9</f>
        <v>8762</v>
      </c>
      <c r="AR8" s="16">
        <f t="shared" ref="AR8" si="56">AQ8/(AQ8+AQ9)</f>
        <v>6.9963325089140493E-2</v>
      </c>
      <c r="AS8" s="15">
        <f>Q8+Q9</f>
        <v>25758</v>
      </c>
      <c r="AT8" s="16">
        <f t="shared" ref="AT8" si="57">AS8/(AS8+AS9)</f>
        <v>0.11500427661343152</v>
      </c>
      <c r="AU8" s="15">
        <f>S8+S9</f>
        <v>16851</v>
      </c>
      <c r="AV8" s="16">
        <f t="shared" ref="AV8" si="58">AU8/(AU8+AU9)</f>
        <v>0.11878960648894063</v>
      </c>
      <c r="AW8" s="15">
        <f>U8+U9</f>
        <v>29807</v>
      </c>
      <c r="AX8" s="16">
        <f t="shared" ref="AX8:AZ8" si="59">AW8/(AW8+AW9)</f>
        <v>0.23827448750216257</v>
      </c>
      <c r="AY8" s="53">
        <f>W8+W9</f>
        <v>15099.599999999999</v>
      </c>
      <c r="AZ8" s="31">
        <f t="shared" si="59"/>
        <v>9.4599736961476846E-2</v>
      </c>
    </row>
    <row r="9" spans="1:52">
      <c r="A9" s="19"/>
      <c r="B9" s="40" t="s">
        <v>14</v>
      </c>
      <c r="C9" s="3">
        <v>6894.1577500286403</v>
      </c>
      <c r="D9" s="9">
        <f t="shared" ref="D9:F9" si="60">C9/(C8+C9)</f>
        <v>0.78943750716004124</v>
      </c>
      <c r="E9" s="13">
        <v>8316.1534078457153</v>
      </c>
      <c r="F9" s="14">
        <f t="shared" si="60"/>
        <v>0.90817444663598512</v>
      </c>
      <c r="G9" s="3">
        <v>8557.0459855093886</v>
      </c>
      <c r="H9" s="9">
        <f t="shared" ref="H9" si="61">G9/(G8+G9)</f>
        <v>0.62790181871950312</v>
      </c>
      <c r="I9" s="13">
        <v>4292</v>
      </c>
      <c r="J9" s="14">
        <f t="shared" ref="J9" si="62">I9/(I8+I9)</f>
        <v>0.26963186329940947</v>
      </c>
      <c r="K9" s="3">
        <v>9044.8118286208173</v>
      </c>
      <c r="L9" s="9">
        <f t="shared" ref="L9" si="63">K9/(K8+K9)</f>
        <v>0.55605630324731448</v>
      </c>
      <c r="M9" s="13">
        <v>4053.4287714385719</v>
      </c>
      <c r="N9" s="14">
        <f t="shared" ref="N9" si="64">M9/(M8+M9)</f>
        <v>0.66275813790689531</v>
      </c>
      <c r="O9" s="3">
        <v>6800.2041008720244</v>
      </c>
      <c r="P9" s="9">
        <f t="shared" ref="P9" si="65">O9/(O8+O9)</f>
        <v>0.77610181475371198</v>
      </c>
      <c r="Q9" s="13">
        <v>10004.20887207417</v>
      </c>
      <c r="R9" s="14">
        <f t="shared" ref="R9" si="66">Q9/(Q8+Q9)</f>
        <v>0.38839230033675637</v>
      </c>
      <c r="S9" s="3">
        <v>9475.8086580636955</v>
      </c>
      <c r="T9" s="9">
        <f t="shared" ref="T9" si="67">S9/(S8+S9)</f>
        <v>0.56232915898544278</v>
      </c>
      <c r="U9" s="13">
        <v>7374.6254737609333</v>
      </c>
      <c r="V9" s="14">
        <f t="shared" ref="V9" si="68">U9/(U8+U9)</f>
        <v>0.2474125364431487</v>
      </c>
      <c r="W9" s="28">
        <f t="shared" si="11"/>
        <v>7481.2444848213945</v>
      </c>
      <c r="X9" s="36">
        <f t="shared" ref="X9" si="69">W9/(W8+W9)</f>
        <v>0.49545977938630131</v>
      </c>
      <c r="Y9" s="2"/>
      <c r="Z9" s="2"/>
      <c r="AA9" s="2"/>
      <c r="AB9" s="2"/>
      <c r="AC9" s="19"/>
      <c r="AD9" s="40" t="s">
        <v>20</v>
      </c>
      <c r="AE9" s="13">
        <f>AE38</f>
        <v>139720.80265142757</v>
      </c>
      <c r="AF9" s="14">
        <f t="shared" ref="AF9:AH9" si="70">AE9/(AE8+AE9)</f>
        <v>0.94117361870139993</v>
      </c>
      <c r="AG9" s="13">
        <f>AG38</f>
        <v>128486.69221928492</v>
      </c>
      <c r="AH9" s="14">
        <f t="shared" si="70"/>
        <v>0.93347315919561602</v>
      </c>
      <c r="AI9" s="13">
        <f>AI38</f>
        <v>234120.59748885225</v>
      </c>
      <c r="AJ9" s="14">
        <f t="shared" ref="AJ9" si="71">AI9/(AI8+AI9)</f>
        <v>0.94499262503145676</v>
      </c>
      <c r="AK9" s="13">
        <f>AK38</f>
        <v>151847.6433201484</v>
      </c>
      <c r="AL9" s="14">
        <f t="shared" ref="AL9" si="72">AK9/(AK8+AK9)</f>
        <v>0.90511764098431302</v>
      </c>
      <c r="AM9" s="13">
        <f>AM38</f>
        <v>224867.08636108736</v>
      </c>
      <c r="AN9" s="14">
        <f t="shared" ref="AN9" si="73">AM9/(AM8+AM9)</f>
        <v>0.93254347528384263</v>
      </c>
      <c r="AO9" s="13">
        <f>AO38</f>
        <v>31133.445444650279</v>
      </c>
      <c r="AP9" s="14">
        <f t="shared" ref="AP9" si="74">AO9/(AO8+AO9)</f>
        <v>0.83580963617061388</v>
      </c>
      <c r="AQ9" s="13">
        <f>AQ38</f>
        <v>116475.04367733106</v>
      </c>
      <c r="AR9" s="14">
        <f t="shared" ref="AR9" si="75">AQ9/(AQ8+AQ9)</f>
        <v>0.93003667491085951</v>
      </c>
      <c r="AS9" s="13">
        <f>AS38</f>
        <v>198216.27955293696</v>
      </c>
      <c r="AT9" s="14">
        <f t="shared" ref="AT9" si="76">AS9/(AS8+AS9)</f>
        <v>0.88499572338656851</v>
      </c>
      <c r="AU9" s="13">
        <f>AU38</f>
        <v>125004.84495196419</v>
      </c>
      <c r="AV9" s="14">
        <f t="shared" ref="AV9" si="77">AU9/(AU8+AU9)</f>
        <v>0.88121039351105934</v>
      </c>
      <c r="AW9" s="13">
        <f>AW38</f>
        <v>95288.222373437995</v>
      </c>
      <c r="AX9" s="14">
        <f t="shared" ref="AX9:AZ9" si="78">AW9/(AW8+AW9)</f>
        <v>0.76172551249783738</v>
      </c>
      <c r="AY9" s="54">
        <f>AY38</f>
        <v>144516.06580411209</v>
      </c>
      <c r="AZ9" s="36">
        <f t="shared" si="78"/>
        <v>0.90540026303852306</v>
      </c>
    </row>
    <row r="10" spans="1:52">
      <c r="A10" s="17" t="s">
        <v>3</v>
      </c>
      <c r="B10" s="39" t="s">
        <v>13</v>
      </c>
      <c r="C10" s="6">
        <v>6077</v>
      </c>
      <c r="D10" s="48">
        <f t="shared" ref="D10:F10" si="79">C10/(C10+C11)</f>
        <v>0.33095523363468032</v>
      </c>
      <c r="E10" s="15">
        <v>3722</v>
      </c>
      <c r="F10" s="16">
        <f t="shared" si="79"/>
        <v>0.15159661127403062</v>
      </c>
      <c r="G10" s="6">
        <v>10991.374433305664</v>
      </c>
      <c r="H10" s="48">
        <f t="shared" ref="H10" si="80">G10/(G10+G11)</f>
        <v>0.34975416640061296</v>
      </c>
      <c r="I10" s="15">
        <v>21064.947089219942</v>
      </c>
      <c r="J10" s="16">
        <f t="shared" ref="J10" si="81">I10/(I10+I11)</f>
        <v>0.57767577373426415</v>
      </c>
      <c r="K10" s="6">
        <v>12180.571490917026</v>
      </c>
      <c r="L10" s="48">
        <f t="shared" ref="L10" si="82">K10/(K10+K11)</f>
        <v>0.31727674431291253</v>
      </c>
      <c r="M10" s="15">
        <v>4679.758483033932</v>
      </c>
      <c r="N10" s="16">
        <f t="shared" ref="N10" si="83">M10/(M10+M11)</f>
        <v>0.31109210151126315</v>
      </c>
      <c r="O10" s="6">
        <v>6308.8158336128818</v>
      </c>
      <c r="P10" s="48">
        <f t="shared" ref="P10" si="84">O10/(O10+O11)</f>
        <v>0.3924857430392486</v>
      </c>
      <c r="Q10" s="15">
        <v>24655.257562591647</v>
      </c>
      <c r="R10" s="16">
        <f t="shared" ref="R10" si="85">Q10/(Q10+Q11)</f>
        <v>0.63664258947482755</v>
      </c>
      <c r="S10" s="6">
        <v>10269.193055324804</v>
      </c>
      <c r="T10" s="48">
        <f t="shared" ref="T10" si="86">S10/(S10+S11)</f>
        <v>0.41809270642963942</v>
      </c>
      <c r="U10" s="15">
        <v>24352.308135201132</v>
      </c>
      <c r="V10" s="16">
        <f t="shared" ref="V10" si="87">U10/(U10+U11)</f>
        <v>0.60935612389153071</v>
      </c>
      <c r="W10" s="30">
        <f t="shared" si="11"/>
        <v>12430.122608320704</v>
      </c>
      <c r="X10" s="31">
        <f t="shared" ref="X10" si="88">W10/(W10+W11)</f>
        <v>0.4383502467968905</v>
      </c>
      <c r="Y10" s="2"/>
      <c r="Z10" s="2"/>
      <c r="AA10" s="2"/>
      <c r="AB10" s="2"/>
      <c r="AC10" s="17" t="s">
        <v>3</v>
      </c>
      <c r="AD10" s="41" t="s">
        <v>19</v>
      </c>
      <c r="AE10" s="2">
        <f>C10+C11</f>
        <v>18362</v>
      </c>
      <c r="AF10" s="16">
        <f t="shared" ref="AF10:AH10" si="89">AE10/(AE10+AE11)</f>
        <v>3.5489475433437424E-2</v>
      </c>
      <c r="AG10" s="2">
        <f>E10+E11</f>
        <v>24552</v>
      </c>
      <c r="AH10" s="16">
        <f t="shared" si="89"/>
        <v>3.5749989181199024E-2</v>
      </c>
      <c r="AI10" s="2">
        <f>G10+G11</f>
        <v>31426</v>
      </c>
      <c r="AJ10" s="16">
        <f t="shared" ref="AJ10" si="90">AI10/(AI10+AI11)</f>
        <v>5.9101562688517489E-2</v>
      </c>
      <c r="AK10" s="2">
        <f>I10+I11</f>
        <v>36465</v>
      </c>
      <c r="AL10" s="16">
        <f t="shared" ref="AL10" si="91">AK10/(AK10+AK11)</f>
        <v>3.4263643900627215E-2</v>
      </c>
      <c r="AM10" s="2">
        <f>K10+K11</f>
        <v>38391</v>
      </c>
      <c r="AN10" s="16">
        <f t="shared" ref="AN10" si="92">AM10/(AM10+AM11)</f>
        <v>5.5695886974664911E-2</v>
      </c>
      <c r="AO10" s="2">
        <f>M10+M11</f>
        <v>15043</v>
      </c>
      <c r="AP10" s="16">
        <f t="shared" ref="AP10" si="93">AO10/(AO10+AO11)</f>
        <v>2.4112281759503085E-2</v>
      </c>
      <c r="AQ10" s="2">
        <f>O10+O11</f>
        <v>16074</v>
      </c>
      <c r="AR10" s="16">
        <f t="shared" ref="AR10" si="94">AQ10/(AQ10+AQ11)</f>
        <v>7.5613289239878936E-2</v>
      </c>
      <c r="AS10" s="2">
        <f>Q10+Q11</f>
        <v>38727</v>
      </c>
      <c r="AT10" s="16">
        <f t="shared" ref="AT10" si="95">AS10/(AS10+AS11)</f>
        <v>4.1509602093432518E-2</v>
      </c>
      <c r="AU10" s="2">
        <f>S10+S11</f>
        <v>24562</v>
      </c>
      <c r="AV10" s="16">
        <f t="shared" ref="AV10" si="96">AU10/(AU10+AU11)</f>
        <v>0.17488488304222222</v>
      </c>
      <c r="AW10" s="2">
        <f>U10+U11</f>
        <v>39964</v>
      </c>
      <c r="AX10" s="16">
        <f t="shared" ref="AX10:AZ10" si="97">AW10/(AW10+AW11)</f>
        <v>6.3444472399629706E-2</v>
      </c>
      <c r="AY10" s="55">
        <f>W10+W11</f>
        <v>28356.6</v>
      </c>
      <c r="AZ10" s="31">
        <f t="shared" si="97"/>
        <v>4.7032057759572504E-2</v>
      </c>
    </row>
    <row r="11" spans="1:52" s="4" customFormat="1">
      <c r="A11" s="19"/>
      <c r="B11" s="40" t="s">
        <v>14</v>
      </c>
      <c r="C11" s="3">
        <v>12285</v>
      </c>
      <c r="D11" s="9">
        <f t="shared" ref="D11:F11" si="98">C11/(C10+C11)</f>
        <v>0.66904476636531973</v>
      </c>
      <c r="E11" s="13">
        <v>20830</v>
      </c>
      <c r="F11" s="14">
        <f t="shared" si="98"/>
        <v>0.84840338872596932</v>
      </c>
      <c r="G11" s="3">
        <v>20434.625566694336</v>
      </c>
      <c r="H11" s="9">
        <f t="shared" ref="H11" si="99">G11/(G10+G11)</f>
        <v>0.65024583359938704</v>
      </c>
      <c r="I11" s="13">
        <v>15400.052910780056</v>
      </c>
      <c r="J11" s="14">
        <f t="shared" ref="J11" si="100">I11/(I10+I11)</f>
        <v>0.42232422626573579</v>
      </c>
      <c r="K11" s="3">
        <v>26210.428509082973</v>
      </c>
      <c r="L11" s="9">
        <f t="shared" ref="L11" si="101">K11/(K10+K11)</f>
        <v>0.68272325568708736</v>
      </c>
      <c r="M11" s="13">
        <v>10363.241516966067</v>
      </c>
      <c r="N11" s="14">
        <f t="shared" ref="N11" si="102">M11/(M10+M11)</f>
        <v>0.68890789848873679</v>
      </c>
      <c r="O11" s="3">
        <v>9765.1841663871182</v>
      </c>
      <c r="P11" s="9">
        <f t="shared" ref="P11" si="103">O11/(O10+O11)</f>
        <v>0.60751425696075145</v>
      </c>
      <c r="Q11" s="13">
        <v>14071.742437408353</v>
      </c>
      <c r="R11" s="14">
        <f t="shared" ref="R11" si="104">Q11/(Q10+Q11)</f>
        <v>0.36335741052517245</v>
      </c>
      <c r="S11" s="3">
        <v>14292.806944675196</v>
      </c>
      <c r="T11" s="9">
        <f t="shared" ref="T11" si="105">S11/(S10+S11)</f>
        <v>0.58190729357036053</v>
      </c>
      <c r="U11" s="13">
        <v>15611.69186479887</v>
      </c>
      <c r="V11" s="14">
        <f t="shared" ref="V11" si="106">U11/(U10+U11)</f>
        <v>0.39064387610846935</v>
      </c>
      <c r="W11" s="35">
        <f t="shared" si="11"/>
        <v>15926.477391679296</v>
      </c>
      <c r="X11" s="36">
        <f t="shared" ref="X11" si="107">W11/(W10+W11)</f>
        <v>0.56164975320310961</v>
      </c>
      <c r="Y11" s="7"/>
      <c r="Z11" s="7"/>
      <c r="AA11" s="7"/>
      <c r="AB11" s="7"/>
      <c r="AC11" s="19"/>
      <c r="AD11" s="40" t="s">
        <v>20</v>
      </c>
      <c r="AE11" s="7">
        <f>AE39</f>
        <v>499030.82634478493</v>
      </c>
      <c r="AF11" s="14">
        <f t="shared" ref="AF11:AH11" si="108">AE11/(AE10+AE11)</f>
        <v>0.96451052456656261</v>
      </c>
      <c r="AG11" s="7">
        <f>AG39</f>
        <v>662217.43860201049</v>
      </c>
      <c r="AH11" s="14">
        <f t="shared" si="108"/>
        <v>0.96425001081880102</v>
      </c>
      <c r="AI11" s="7">
        <f>AI39</f>
        <v>500302.74913010688</v>
      </c>
      <c r="AJ11" s="14">
        <f t="shared" ref="AJ11" si="109">AI11/(AI10+AI11)</f>
        <v>0.94089843731148248</v>
      </c>
      <c r="AK11" s="7">
        <f>AK39</f>
        <v>1027782.5769873526</v>
      </c>
      <c r="AL11" s="14">
        <f t="shared" ref="AL11" si="110">AK11/(AK10+AK11)</f>
        <v>0.96573635609937269</v>
      </c>
      <c r="AM11" s="7">
        <f>AM39</f>
        <v>650905.8598823715</v>
      </c>
      <c r="AN11" s="14">
        <f t="shared" ref="AN11" si="111">AM11/(AM10+AM11)</f>
        <v>0.94430411302533512</v>
      </c>
      <c r="AO11" s="7">
        <f>AO39</f>
        <v>608829.93537955126</v>
      </c>
      <c r="AP11" s="14">
        <f t="shared" ref="AP11" si="112">AO11/(AO10+AO11)</f>
        <v>0.97588771824049692</v>
      </c>
      <c r="AQ11" s="7">
        <f>AQ39</f>
        <v>196507.67924696585</v>
      </c>
      <c r="AR11" s="14">
        <f t="shared" ref="AR11" si="113">AQ11/(AQ10+AQ11)</f>
        <v>0.92438671076012102</v>
      </c>
      <c r="AS11" s="7">
        <f>AS39</f>
        <v>894237.85745227686</v>
      </c>
      <c r="AT11" s="14">
        <f t="shared" ref="AT11" si="114">AS11/(AS10+AS11)</f>
        <v>0.95849039790656754</v>
      </c>
      <c r="AU11" s="7">
        <f>AU39</f>
        <v>115884.67310707484</v>
      </c>
      <c r="AV11" s="14">
        <f t="shared" ref="AV11" si="115">AU11/(AU10+AU11)</f>
        <v>0.82511511695777773</v>
      </c>
      <c r="AW11" s="7">
        <f>AW39</f>
        <v>589941.15152007551</v>
      </c>
      <c r="AX11" s="14">
        <f t="shared" ref="AX11:AZ11" si="116">AW11/(AW10+AW11)</f>
        <v>0.93655552760037031</v>
      </c>
      <c r="AY11" s="56">
        <f>AY39</f>
        <v>574564.07476525707</v>
      </c>
      <c r="AZ11" s="36">
        <f t="shared" si="116"/>
        <v>0.95296794224042758</v>
      </c>
    </row>
    <row r="12" spans="1:52" s="4" customFormat="1">
      <c r="A12" s="17" t="s">
        <v>4</v>
      </c>
      <c r="B12" s="39" t="s">
        <v>13</v>
      </c>
      <c r="C12" s="6">
        <v>156093.45174352115</v>
      </c>
      <c r="D12" s="48">
        <f t="shared" ref="D12:F12" si="117">C12/(C12+C13)</f>
        <v>0.68896572127506439</v>
      </c>
      <c r="E12" s="15">
        <v>130068</v>
      </c>
      <c r="F12" s="16">
        <f t="shared" si="117"/>
        <v>0.54613246445696628</v>
      </c>
      <c r="G12" s="6">
        <v>270078.58516675548</v>
      </c>
      <c r="H12" s="48">
        <f t="shared" ref="H12" si="118">G12/(G12+G13)</f>
        <v>0.72292583377746111</v>
      </c>
      <c r="I12" s="15">
        <v>214966.20418128889</v>
      </c>
      <c r="J12" s="16">
        <f t="shared" ref="J12" si="119">I12/(I12+I13)</f>
        <v>0.74548116820105803</v>
      </c>
      <c r="K12" s="6">
        <v>395122.93510080146</v>
      </c>
      <c r="L12" s="48">
        <f t="shared" ref="L12" si="120">K12/(K12+K13)</f>
        <v>0.68707592365710013</v>
      </c>
      <c r="M12" s="15">
        <v>232717.977906866</v>
      </c>
      <c r="N12" s="16">
        <f t="shared" ref="N12" si="121">M12/(M12+M13)</f>
        <v>0.71761419547344696</v>
      </c>
      <c r="O12" s="6">
        <v>255945.01832381141</v>
      </c>
      <c r="P12" s="48">
        <f t="shared" ref="P12" si="122">O12/(O12+O13)</f>
        <v>0.68297718826150677</v>
      </c>
      <c r="Q12" s="15">
        <v>273570.60280476318</v>
      </c>
      <c r="R12" s="16">
        <f t="shared" ref="R12" si="123">Q12/(Q12+Q13)</f>
        <v>0.80147011391931466</v>
      </c>
      <c r="S12" s="6">
        <v>153953.59871064496</v>
      </c>
      <c r="T12" s="48">
        <f t="shared" ref="T12" si="124">S12/(S12+S13)</f>
        <v>0.66582879025107999</v>
      </c>
      <c r="U12" s="15">
        <v>483577.93996772775</v>
      </c>
      <c r="V12" s="16">
        <f t="shared" ref="V12" si="125">U12/(U12+U13)</f>
        <v>0.87244342203891134</v>
      </c>
      <c r="W12" s="28">
        <f t="shared" si="11"/>
        <v>256609.43139061806</v>
      </c>
      <c r="X12" s="31">
        <f t="shared" ref="X12" si="126">W12/(W12+W13)</f>
        <v>0.72742666652290089</v>
      </c>
      <c r="Y12" s="7"/>
      <c r="Z12" s="7"/>
      <c r="AA12" s="7"/>
      <c r="AB12" s="7"/>
      <c r="AC12" s="17" t="s">
        <v>4</v>
      </c>
      <c r="AD12" s="41" t="s">
        <v>19</v>
      </c>
      <c r="AE12" s="15">
        <f>C12+C13</f>
        <v>226562</v>
      </c>
      <c r="AF12" s="16">
        <f t="shared" ref="AF12:AH12" si="127">AE12/(AE12+AE13)</f>
        <v>0.17361663174317055</v>
      </c>
      <c r="AG12" s="15">
        <f>E12+E13</f>
        <v>238162</v>
      </c>
      <c r="AH12" s="16">
        <f t="shared" si="127"/>
        <v>0.10472355291111975</v>
      </c>
      <c r="AI12" s="15">
        <f>G12+G13</f>
        <v>373591</v>
      </c>
      <c r="AJ12" s="16">
        <f t="shared" ref="AJ12" si="128">AI12/(AI12+AI13)</f>
        <v>0.11314827956930491</v>
      </c>
      <c r="AK12" s="15">
        <f>I12+I13</f>
        <v>288359</v>
      </c>
      <c r="AL12" s="16">
        <f t="shared" ref="AL12" si="129">AK12/(AK12+AK13)</f>
        <v>0.19012293938824579</v>
      </c>
      <c r="AM12" s="15">
        <f>K12+K13</f>
        <v>575079</v>
      </c>
      <c r="AN12" s="16">
        <f t="shared" ref="AN12" si="130">AM12/(AM12+AM13)</f>
        <v>0.25627055272611488</v>
      </c>
      <c r="AO12" s="15">
        <f>M12+M13</f>
        <v>324294</v>
      </c>
      <c r="AP12" s="16">
        <f t="shared" ref="AP12" si="131">AO12/(AO12+AO13)</f>
        <v>0.22959661354083946</v>
      </c>
      <c r="AQ12" s="15">
        <f>O12+O13</f>
        <v>374749</v>
      </c>
      <c r="AR12" s="16">
        <f t="shared" ref="AR12" si="132">AQ12/(AQ12+AQ13)</f>
        <v>0.21750091821132955</v>
      </c>
      <c r="AS12" s="15">
        <f>Q12+Q13</f>
        <v>341336</v>
      </c>
      <c r="AT12" s="16">
        <f t="shared" ref="AT12" si="133">AS12/(AS12+AS13)</f>
        <v>0.17466232905275655</v>
      </c>
      <c r="AU12" s="15">
        <f>S12+S13</f>
        <v>231221</v>
      </c>
      <c r="AV12" s="16">
        <f t="shared" ref="AV12" si="134">AU12/(AU12+AU13)</f>
        <v>0.19490129634611739</v>
      </c>
      <c r="AW12" s="15">
        <f>U12+U13</f>
        <v>554280</v>
      </c>
      <c r="AX12" s="16">
        <f t="shared" ref="AX12:AZ12" si="135">AW12/(AW12+AW13)</f>
        <v>0.49946435394879707</v>
      </c>
      <c r="AY12" s="53">
        <f>W12+W13</f>
        <v>352763.30000000005</v>
      </c>
      <c r="AZ12" s="31">
        <f t="shared" si="135"/>
        <v>0.19568118005298218</v>
      </c>
    </row>
    <row r="13" spans="1:52" s="4" customFormat="1">
      <c r="A13" s="19"/>
      <c r="B13" s="40" t="s">
        <v>14</v>
      </c>
      <c r="C13" s="3">
        <v>70468.548256478869</v>
      </c>
      <c r="D13" s="9">
        <f t="shared" ref="D13:F13" si="136">C13/(C12+C13)</f>
        <v>0.31103427872493566</v>
      </c>
      <c r="E13" s="13">
        <v>108094</v>
      </c>
      <c r="F13" s="14">
        <f t="shared" si="136"/>
        <v>0.45386753554303372</v>
      </c>
      <c r="G13" s="3">
        <v>103512.4148332445</v>
      </c>
      <c r="H13" s="9">
        <f t="shared" ref="H13" si="137">G13/(G12+G13)</f>
        <v>0.27707416622253883</v>
      </c>
      <c r="I13" s="13">
        <v>73392.795818711107</v>
      </c>
      <c r="J13" s="14">
        <f t="shared" ref="J13" si="138">I13/(I12+I13)</f>
        <v>0.25451883179894197</v>
      </c>
      <c r="K13" s="3">
        <v>179956.06489919857</v>
      </c>
      <c r="L13" s="9">
        <f t="shared" ref="L13" si="139">K13/(K12+K13)</f>
        <v>0.31292407634289998</v>
      </c>
      <c r="M13" s="13">
        <v>91576.022093133986</v>
      </c>
      <c r="N13" s="14">
        <f t="shared" ref="N13" si="140">M13/(M12+M13)</f>
        <v>0.28238580452655304</v>
      </c>
      <c r="O13" s="3">
        <v>118803.98167618857</v>
      </c>
      <c r="P13" s="9">
        <f t="shared" ref="P13" si="141">O13/(O12+O13)</f>
        <v>0.31702281173849317</v>
      </c>
      <c r="Q13" s="13">
        <v>67765.397195236801</v>
      </c>
      <c r="R13" s="14">
        <f t="shared" ref="R13" si="142">Q13/(Q12+Q13)</f>
        <v>0.19852988608068531</v>
      </c>
      <c r="S13" s="3">
        <v>77267.401289355039</v>
      </c>
      <c r="T13" s="9">
        <f t="shared" ref="T13" si="143">S13/(S12+S13)</f>
        <v>0.33417120974892001</v>
      </c>
      <c r="U13" s="13">
        <v>70702.060032272246</v>
      </c>
      <c r="V13" s="14">
        <f t="shared" ref="V13" si="144">U13/(U12+U13)</f>
        <v>0.12755657796108871</v>
      </c>
      <c r="W13" s="28">
        <f t="shared" si="11"/>
        <v>96153.868609381956</v>
      </c>
      <c r="X13" s="36">
        <f t="shared" ref="X13" si="145">W13/(W12+W13)</f>
        <v>0.27257333347709906</v>
      </c>
      <c r="Y13" s="7"/>
      <c r="Z13" s="7"/>
      <c r="AA13" s="7"/>
      <c r="AB13" s="7"/>
      <c r="AC13" s="19"/>
      <c r="AD13" s="40" t="s">
        <v>20</v>
      </c>
      <c r="AE13" s="13">
        <f>AE40</f>
        <v>1078393.6239240435</v>
      </c>
      <c r="AF13" s="14">
        <f t="shared" ref="AF13:AH13" si="146">AE13/(AE12+AE13)</f>
        <v>0.82638336825682945</v>
      </c>
      <c r="AG13" s="13">
        <f>AG40</f>
        <v>2036035.096828172</v>
      </c>
      <c r="AH13" s="14">
        <f t="shared" si="146"/>
        <v>0.89527644708888021</v>
      </c>
      <c r="AI13" s="13">
        <f>AI40</f>
        <v>2928191.4170377268</v>
      </c>
      <c r="AJ13" s="14">
        <f t="shared" ref="AJ13" si="147">AI13/(AI12+AI13)</f>
        <v>0.88685172043069505</v>
      </c>
      <c r="AK13" s="13">
        <f>AK40</f>
        <v>1228338.5690984272</v>
      </c>
      <c r="AL13" s="14">
        <f t="shared" ref="AL13" si="148">AK13/(AK12+AK13)</f>
        <v>0.80987706061175424</v>
      </c>
      <c r="AM13" s="13">
        <f>AM40</f>
        <v>1668951.7475147431</v>
      </c>
      <c r="AN13" s="14">
        <f t="shared" ref="AN13" si="149">AM13/(AM12+AM13)</f>
        <v>0.74372944727388501</v>
      </c>
      <c r="AO13" s="13">
        <f>AO40</f>
        <v>1088157.1463768443</v>
      </c>
      <c r="AP13" s="14">
        <f t="shared" ref="AP13" si="150">AO13/(AO12+AO13)</f>
        <v>0.77040338645916051</v>
      </c>
      <c r="AQ13" s="13">
        <f>AQ40</f>
        <v>1348227.6342222248</v>
      </c>
      <c r="AR13" s="14">
        <f t="shared" ref="AR13" si="151">AQ13/(AQ12+AQ13)</f>
        <v>0.78249908178867045</v>
      </c>
      <c r="AS13" s="13">
        <f>AS40</f>
        <v>1612926.2719573369</v>
      </c>
      <c r="AT13" s="14">
        <f t="shared" ref="AT13" si="152">AS13/(AS12+AS13)</f>
        <v>0.82533767094724342</v>
      </c>
      <c r="AU13" s="13">
        <f>AU40</f>
        <v>955128.21539661754</v>
      </c>
      <c r="AV13" s="14">
        <f t="shared" ref="AV13" si="153">AU13/(AU12+AU13)</f>
        <v>0.80509870365388259</v>
      </c>
      <c r="AW13" s="13">
        <f>AW40</f>
        <v>555468.86519493733</v>
      </c>
      <c r="AX13" s="14">
        <f t="shared" ref="AX13:AZ13" si="154">AW13/(AW12+AW13)</f>
        <v>0.50053564605120304</v>
      </c>
      <c r="AY13" s="54">
        <f>AY40</f>
        <v>1449981.858755107</v>
      </c>
      <c r="AZ13" s="36">
        <f t="shared" si="154"/>
        <v>0.80431881994701782</v>
      </c>
    </row>
    <row r="14" spans="1:52" s="4" customFormat="1">
      <c r="A14" s="17" t="s">
        <v>5</v>
      </c>
      <c r="B14" s="39" t="s">
        <v>13</v>
      </c>
      <c r="C14" s="6">
        <v>70494.064827978393</v>
      </c>
      <c r="D14" s="48">
        <f t="shared" ref="D14:F14" si="155">C14/(C14+C15)</f>
        <v>0.42622157423819867</v>
      </c>
      <c r="E14" s="15">
        <v>169168.12681183399</v>
      </c>
      <c r="F14" s="16">
        <f t="shared" si="155"/>
        <v>0.74559534052551457</v>
      </c>
      <c r="G14" s="6">
        <v>236318.12826933779</v>
      </c>
      <c r="H14" s="48">
        <f t="shared" ref="H14" si="156">G14/(G14+G15)</f>
        <v>0.72882582081246527</v>
      </c>
      <c r="I14" s="15">
        <v>200591.08737213153</v>
      </c>
      <c r="J14" s="16">
        <f t="shared" ref="J14" si="157">I14/(I14+I15)</f>
        <v>0.67863322531600989</v>
      </c>
      <c r="K14" s="6">
        <v>279368.34071705746</v>
      </c>
      <c r="L14" s="48">
        <f t="shared" ref="L14" si="158">K14/(K14+K15)</f>
        <v>0.73337727983602796</v>
      </c>
      <c r="M14" s="15">
        <v>154719.17786606509</v>
      </c>
      <c r="N14" s="16">
        <f t="shared" ref="N14" si="159">M14/(M14+M15)</f>
        <v>0.70912247399472506</v>
      </c>
      <c r="O14" s="6">
        <v>49215.995494446528</v>
      </c>
      <c r="P14" s="48">
        <f t="shared" ref="P14" si="160">O14/(O14+O15)</f>
        <v>0.37843611732663746</v>
      </c>
      <c r="Q14" s="15">
        <v>30821.06913383698</v>
      </c>
      <c r="R14" s="16">
        <f t="shared" ref="R14" si="161">Q14/(Q14+Q15)</f>
        <v>0.43943467355551885</v>
      </c>
      <c r="S14" s="6">
        <v>128555.24153376649</v>
      </c>
      <c r="T14" s="48">
        <f t="shared" ref="T14" si="162">S14/(S14+S15)</f>
        <v>0.77141784800157509</v>
      </c>
      <c r="U14" s="15">
        <v>172760.59160313359</v>
      </c>
      <c r="V14" s="16">
        <f t="shared" ref="V14" si="163">U14/(U14+U15)</f>
        <v>0.71267931027240461</v>
      </c>
      <c r="W14" s="30">
        <f t="shared" si="11"/>
        <v>149201.18236295879</v>
      </c>
      <c r="X14" s="31">
        <f t="shared" ref="X14" si="164">W14/(W14+W15)</f>
        <v>0.67193393105687704</v>
      </c>
      <c r="Y14" s="7"/>
      <c r="Z14" s="7"/>
      <c r="AA14" s="7"/>
      <c r="AB14" s="7"/>
      <c r="AC14" s="17" t="s">
        <v>5</v>
      </c>
      <c r="AD14" s="41" t="s">
        <v>19</v>
      </c>
      <c r="AE14" s="2">
        <f>C14+C15</f>
        <v>165393</v>
      </c>
      <c r="AF14" s="16">
        <f t="shared" ref="AF14:AH14" si="165">AE14/(AE14+AE15)</f>
        <v>8.0517225111507773E-2</v>
      </c>
      <c r="AG14" s="2">
        <f>E14+E15</f>
        <v>226890</v>
      </c>
      <c r="AH14" s="16">
        <f t="shared" si="165"/>
        <v>0.1215805496586172</v>
      </c>
      <c r="AI14" s="2">
        <f>G14+G15</f>
        <v>324245</v>
      </c>
      <c r="AJ14" s="16">
        <f t="shared" ref="AJ14" si="166">AI14/(AI14+AI15)</f>
        <v>0.14831682709684749</v>
      </c>
      <c r="AK14" s="2">
        <f>I14+I15</f>
        <v>295581</v>
      </c>
      <c r="AL14" s="16">
        <f t="shared" ref="AL14" si="167">AK14/(AK14+AK15)</f>
        <v>0.14304327663309141</v>
      </c>
      <c r="AM14" s="2">
        <f>K14+K15</f>
        <v>380934</v>
      </c>
      <c r="AN14" s="16">
        <f t="shared" ref="AN14" si="168">AM14/(AM14+AM15)</f>
        <v>0.18304234271401509</v>
      </c>
      <c r="AO14" s="2">
        <f>M14+M15</f>
        <v>218184</v>
      </c>
      <c r="AP14" s="16">
        <f t="shared" ref="AP14" si="169">AO14/(AO14+AO15)</f>
        <v>6.9753481620721439E-2</v>
      </c>
      <c r="AQ14" s="2">
        <f>O14+O15</f>
        <v>130051</v>
      </c>
      <c r="AR14" s="16">
        <f t="shared" ref="AR14" si="170">AQ14/(AQ14+AQ15)</f>
        <v>7.4769397162926077E-2</v>
      </c>
      <c r="AS14" s="2">
        <f>Q14+Q15</f>
        <v>70138</v>
      </c>
      <c r="AT14" s="16">
        <f t="shared" ref="AT14" si="171">AS14/(AS14+AS15)</f>
        <v>5.4492344668295965E-2</v>
      </c>
      <c r="AU14" s="2">
        <f>S14+S15</f>
        <v>166648</v>
      </c>
      <c r="AV14" s="16">
        <f t="shared" ref="AV14" si="172">AU14/(AU14+AU15)</f>
        <v>0.17276015987753621</v>
      </c>
      <c r="AW14" s="2">
        <f>U14+U15</f>
        <v>242410</v>
      </c>
      <c r="AX14" s="16">
        <f t="shared" ref="AX14:AZ14" si="173">AW14/(AW14+AW15)</f>
        <v>0.13900355697078404</v>
      </c>
      <c r="AY14" s="55">
        <f>W14+W15</f>
        <v>222047.4</v>
      </c>
      <c r="AZ14" s="31">
        <f t="shared" si="173"/>
        <v>0.11615236731106209</v>
      </c>
    </row>
    <row r="15" spans="1:52" s="4" customFormat="1">
      <c r="A15" s="19"/>
      <c r="B15" s="40" t="s">
        <v>14</v>
      </c>
      <c r="C15" s="3">
        <v>94898.935172021607</v>
      </c>
      <c r="D15" s="9">
        <f t="shared" ref="D15:F15" si="174">C15/(C14+C15)</f>
        <v>0.57377842576180138</v>
      </c>
      <c r="E15" s="13">
        <v>57721.873188165991</v>
      </c>
      <c r="F15" s="14">
        <f t="shared" si="174"/>
        <v>0.25440465947448537</v>
      </c>
      <c r="G15" s="3">
        <v>87926.871730662213</v>
      </c>
      <c r="H15" s="9">
        <f t="shared" ref="H15" si="175">G15/(G14+G15)</f>
        <v>0.27117417918753478</v>
      </c>
      <c r="I15" s="13">
        <v>94989.912627868471</v>
      </c>
      <c r="J15" s="14">
        <f t="shared" ref="J15" si="176">I15/(I14+I15)</f>
        <v>0.32136677468399005</v>
      </c>
      <c r="K15" s="3">
        <v>101565.65928294254</v>
      </c>
      <c r="L15" s="9">
        <f t="shared" ref="L15" si="177">K15/(K14+K15)</f>
        <v>0.26662272016397209</v>
      </c>
      <c r="M15" s="13">
        <v>63464.822133934918</v>
      </c>
      <c r="N15" s="14">
        <f t="shared" ref="N15" si="178">M15/(M14+M15)</f>
        <v>0.290877526005275</v>
      </c>
      <c r="O15" s="3">
        <v>80835.004505553472</v>
      </c>
      <c r="P15" s="9">
        <f t="shared" ref="P15" si="179">O15/(O14+O15)</f>
        <v>0.62156388267336249</v>
      </c>
      <c r="Q15" s="13">
        <v>39316.93086616302</v>
      </c>
      <c r="R15" s="14">
        <f t="shared" ref="R15" si="180">Q15/(Q14+Q15)</f>
        <v>0.5605653264444812</v>
      </c>
      <c r="S15" s="3">
        <v>38092.758466233514</v>
      </c>
      <c r="T15" s="9">
        <f t="shared" ref="T15" si="181">S15/(S14+S15)</f>
        <v>0.22858215199842491</v>
      </c>
      <c r="U15" s="13">
        <v>69649.408396866405</v>
      </c>
      <c r="V15" s="14">
        <f t="shared" ref="V15" si="182">U15/(U14+U15)</f>
        <v>0.28732068972759539</v>
      </c>
      <c r="W15" s="35">
        <f t="shared" si="11"/>
        <v>72846.217637041205</v>
      </c>
      <c r="X15" s="36">
        <f t="shared" ref="X15" si="183">W15/(W14+W15)</f>
        <v>0.32806606894312301</v>
      </c>
      <c r="Y15" s="7"/>
      <c r="Z15" s="7"/>
      <c r="AA15" s="7"/>
      <c r="AB15" s="7"/>
      <c r="AC15" s="19"/>
      <c r="AD15" s="40" t="s">
        <v>20</v>
      </c>
      <c r="AE15" s="7">
        <f>AE41</f>
        <v>1888738.8925353964</v>
      </c>
      <c r="AF15" s="14">
        <f t="shared" ref="AF15:AH15" si="184">AE15/(AE14+AE15)</f>
        <v>0.91948277488849228</v>
      </c>
      <c r="AG15" s="7">
        <f>AG41</f>
        <v>1639280.2109184274</v>
      </c>
      <c r="AH15" s="14">
        <f t="shared" si="184"/>
        <v>0.8784194503413828</v>
      </c>
      <c r="AI15" s="7">
        <f>AI41</f>
        <v>1861919.620338564</v>
      </c>
      <c r="AJ15" s="14">
        <f t="shared" ref="AJ15" si="185">AI15/(AI14+AI15)</f>
        <v>0.85168317290315265</v>
      </c>
      <c r="AK15" s="7">
        <f>AK41</f>
        <v>1770793.6451933605</v>
      </c>
      <c r="AL15" s="14">
        <f t="shared" ref="AL15" si="186">AK15/(AK14+AK15)</f>
        <v>0.85695672336690853</v>
      </c>
      <c r="AM15" s="7">
        <f>AM41</f>
        <v>1700191.0246898902</v>
      </c>
      <c r="AN15" s="14">
        <f t="shared" ref="AN15" si="187">AM15/(AM14+AM15)</f>
        <v>0.81695765728598491</v>
      </c>
      <c r="AO15" s="7">
        <f>AO41</f>
        <v>2909745.8886664431</v>
      </c>
      <c r="AP15" s="14">
        <f t="shared" ref="AP15" si="188">AO15/(AO14+AO15)</f>
        <v>0.93024651837927852</v>
      </c>
      <c r="AQ15" s="7">
        <f>AQ41</f>
        <v>1609310.3555103657</v>
      </c>
      <c r="AR15" s="14">
        <f t="shared" ref="AR15" si="189">AQ15/(AQ14+AQ15)</f>
        <v>0.92523060283707392</v>
      </c>
      <c r="AS15" s="7">
        <f>AS41</f>
        <v>1216978.5743911692</v>
      </c>
      <c r="AT15" s="14">
        <f t="shared" ref="AT15" si="190">AS15/(AS14+AS15)</f>
        <v>0.945507655331704</v>
      </c>
      <c r="AU15" s="7">
        <f>AU41</f>
        <v>797972.54745799664</v>
      </c>
      <c r="AV15" s="14">
        <f t="shared" ref="AV15" si="191">AU15/(AU14+AU15)</f>
        <v>0.82723984012246377</v>
      </c>
      <c r="AW15" s="7">
        <f>AW41</f>
        <v>1501502.2083109722</v>
      </c>
      <c r="AX15" s="14">
        <f t="shared" ref="AX15:AZ15" si="192">AW15/(AW14+AW15)</f>
        <v>0.86099644302921596</v>
      </c>
      <c r="AY15" s="56">
        <f>AY41</f>
        <v>1689643.2968012586</v>
      </c>
      <c r="AZ15" s="36">
        <f t="shared" si="192"/>
        <v>0.88384763268893796</v>
      </c>
    </row>
    <row r="16" spans="1:52" s="4" customFormat="1">
      <c r="A16" s="17" t="s">
        <v>6</v>
      </c>
      <c r="B16" s="39" t="s">
        <v>13</v>
      </c>
      <c r="C16" s="6">
        <v>6950.5378604536691</v>
      </c>
      <c r="D16" s="48">
        <f t="shared" ref="D16:F16" si="193">C16/(C16+C17)</f>
        <v>0.14235612617416629</v>
      </c>
      <c r="E16" s="15">
        <v>11212.494055296298</v>
      </c>
      <c r="F16" s="16">
        <f t="shared" si="193"/>
        <v>0.26231737917125908</v>
      </c>
      <c r="G16" s="6">
        <v>10495.708163566889</v>
      </c>
      <c r="H16" s="48">
        <f t="shared" ref="H16" si="194">G16/(G16+G17)</f>
        <v>0.22124174037872868</v>
      </c>
      <c r="I16" s="15">
        <v>4267.6697072697007</v>
      </c>
      <c r="J16" s="16">
        <f t="shared" ref="J16" si="195">I16/(I16+I17)</f>
        <v>0.1470241398446171</v>
      </c>
      <c r="K16" s="6">
        <v>30688.628098628691</v>
      </c>
      <c r="L16" s="48">
        <f t="shared" ref="L16" si="196">K16/(K16+K17)</f>
        <v>0.48653415084388185</v>
      </c>
      <c r="M16" s="15">
        <v>5340.7085235424547</v>
      </c>
      <c r="N16" s="16">
        <f t="shared" ref="N16" si="197">M16/(M16+M17)</f>
        <v>0.17226424938046173</v>
      </c>
      <c r="O16" s="6">
        <v>4587.3911926685387</v>
      </c>
      <c r="P16" s="48">
        <f t="shared" ref="P16" si="198">O16/(O16+O17)</f>
        <v>9.7281177213261058E-2</v>
      </c>
      <c r="Q16" s="15">
        <v>7632.4389856109392</v>
      </c>
      <c r="R16" s="16">
        <f t="shared" ref="R16" si="199">Q16/(Q16+Q17)</f>
        <v>0.28758247873439863</v>
      </c>
      <c r="S16" s="6">
        <v>10924.590365060843</v>
      </c>
      <c r="T16" s="48">
        <f t="shared" ref="T16" si="200">S16/(S16+S17)</f>
        <v>0.35395899316552759</v>
      </c>
      <c r="U16" s="15">
        <v>9855.0716929975497</v>
      </c>
      <c r="V16" s="16">
        <f t="shared" ref="V16" si="201">U16/(U16+U17)</f>
        <v>0.25470566765733355</v>
      </c>
      <c r="W16" s="28">
        <f t="shared" si="11"/>
        <v>10195.523864509556</v>
      </c>
      <c r="X16" s="31">
        <f t="shared" ref="X16" si="202">W16/(W16+W17)</f>
        <v>0.25151341536211769</v>
      </c>
      <c r="AC16" s="17" t="s">
        <v>6</v>
      </c>
      <c r="AD16" s="41" t="s">
        <v>19</v>
      </c>
      <c r="AE16" s="15">
        <f>C16+C17</f>
        <v>48825</v>
      </c>
      <c r="AF16" s="16">
        <f t="shared" ref="AF16:AH16" si="203">AE16/(AE16+AE17)</f>
        <v>1.7479997399958803E-2</v>
      </c>
      <c r="AG16" s="15">
        <f>E16+E17</f>
        <v>42744</v>
      </c>
      <c r="AH16" s="16">
        <f t="shared" si="203"/>
        <v>2.6096432891967888E-2</v>
      </c>
      <c r="AI16" s="15">
        <f>G16+G17</f>
        <v>47440</v>
      </c>
      <c r="AJ16" s="16">
        <f t="shared" ref="AJ16" si="204">AI16/(AI16+AI17)</f>
        <v>2.1203923044795295E-2</v>
      </c>
      <c r="AK16" s="15">
        <f>I16+I17</f>
        <v>29027</v>
      </c>
      <c r="AL16" s="16">
        <f t="shared" ref="AL16" si="205">AK16/(AK16+AK17)</f>
        <v>2.6362798709634278E-2</v>
      </c>
      <c r="AM16" s="15">
        <f>K16+K17</f>
        <v>63076</v>
      </c>
      <c r="AN16" s="16">
        <f t="shared" ref="AN16" si="206">AM16/(AM16+AM17)</f>
        <v>4.6884942786901369E-2</v>
      </c>
      <c r="AO16" s="15">
        <f>M16+M17</f>
        <v>31003</v>
      </c>
      <c r="AP16" s="16">
        <f t="shared" ref="AP16" si="207">AO16/(AO16+AO17)</f>
        <v>5.6564879709712496E-2</v>
      </c>
      <c r="AQ16" s="15">
        <f>O16+O17</f>
        <v>47156</v>
      </c>
      <c r="AR16" s="16">
        <f t="shared" ref="AR16" si="208">AQ16/(AQ16+AQ17)</f>
        <v>4.0356925748473112E-2</v>
      </c>
      <c r="AS16" s="15">
        <f>Q16+Q17</f>
        <v>26540</v>
      </c>
      <c r="AT16" s="16">
        <f t="shared" ref="AT16" si="209">AS16/(AS16+AS17)</f>
        <v>7.072349144064792E-2</v>
      </c>
      <c r="AU16" s="15">
        <f>S16+S17</f>
        <v>30864</v>
      </c>
      <c r="AV16" s="16">
        <f t="shared" ref="AV16" si="210">AU16/(AU16+AU17)</f>
        <v>6.4914038870974813E-2</v>
      </c>
      <c r="AW16" s="15">
        <f>U16+U17</f>
        <v>38692</v>
      </c>
      <c r="AX16" s="16">
        <f t="shared" ref="AX16:AZ16" si="211">AW16/(AW16+AW17)</f>
        <v>5.7747178493388986E-2</v>
      </c>
      <c r="AY16" s="53">
        <f>W16+W17</f>
        <v>40536.699999999997</v>
      </c>
      <c r="AZ16" s="31">
        <f t="shared" si="211"/>
        <v>3.2817519587433223E-2</v>
      </c>
    </row>
    <row r="17" spans="1:55" s="4" customFormat="1">
      <c r="A17" s="19"/>
      <c r="B17" s="40" t="s">
        <v>14</v>
      </c>
      <c r="C17" s="3">
        <v>41874.462139546333</v>
      </c>
      <c r="D17" s="9">
        <f t="shared" ref="D17:F17" si="212">C17/(C16+C17)</f>
        <v>0.85764387382583374</v>
      </c>
      <c r="E17" s="13">
        <v>31531.505944703702</v>
      </c>
      <c r="F17" s="14">
        <f t="shared" si="212"/>
        <v>0.73768262082874092</v>
      </c>
      <c r="G17" s="3">
        <v>36944.291836433113</v>
      </c>
      <c r="H17" s="9">
        <f t="shared" ref="H17" si="213">G17/(G16+G17)</f>
        <v>0.77875825962127132</v>
      </c>
      <c r="I17" s="13">
        <v>24759.330292730301</v>
      </c>
      <c r="J17" s="14">
        <f t="shared" ref="J17" si="214">I17/(I16+I17)</f>
        <v>0.85297586015538296</v>
      </c>
      <c r="K17" s="3">
        <v>32387.371901371309</v>
      </c>
      <c r="L17" s="9">
        <f t="shared" ref="L17" si="215">K17/(K16+K17)</f>
        <v>0.51346584915611815</v>
      </c>
      <c r="M17" s="13">
        <v>25662.291476457547</v>
      </c>
      <c r="N17" s="14">
        <f t="shared" ref="N17" si="216">M17/(M16+M17)</f>
        <v>0.8277357506195383</v>
      </c>
      <c r="O17" s="3">
        <v>42568.60880733146</v>
      </c>
      <c r="P17" s="9">
        <f t="shared" ref="P17" si="217">O17/(O16+O17)</f>
        <v>0.90271882278673887</v>
      </c>
      <c r="Q17" s="13">
        <v>18907.561014389063</v>
      </c>
      <c r="R17" s="14">
        <f t="shared" ref="R17" si="218">Q17/(Q16+Q17)</f>
        <v>0.71241752126560143</v>
      </c>
      <c r="S17" s="3">
        <v>19939.409634939155</v>
      </c>
      <c r="T17" s="9">
        <f t="shared" ref="T17" si="219">S17/(S16+S17)</f>
        <v>0.64604100683447241</v>
      </c>
      <c r="U17" s="13">
        <v>28836.92830700245</v>
      </c>
      <c r="V17" s="14">
        <f t="shared" ref="V17" si="220">U17/(U16+U17)</f>
        <v>0.7452943323426664</v>
      </c>
      <c r="W17" s="28">
        <f t="shared" si="11"/>
        <v>30341.176135490445</v>
      </c>
      <c r="X17" s="36">
        <f t="shared" ref="X17" si="221">W17/(W16+W17)</f>
        <v>0.74848658463788242</v>
      </c>
      <c r="AC17" s="19"/>
      <c r="AD17" s="40" t="s">
        <v>20</v>
      </c>
      <c r="AE17" s="13">
        <f>AE42</f>
        <v>2744367.6351496521</v>
      </c>
      <c r="AF17" s="14">
        <f t="shared" ref="AF17:AH17" si="222">AE17/(AE16+AE17)</f>
        <v>0.98252000260004124</v>
      </c>
      <c r="AG17" s="13">
        <f>AG42</f>
        <v>1595181.0059557373</v>
      </c>
      <c r="AH17" s="14">
        <f t="shared" si="222"/>
        <v>0.97390356710803216</v>
      </c>
      <c r="AI17" s="13">
        <f>AI42</f>
        <v>2189881.8342557889</v>
      </c>
      <c r="AJ17" s="14">
        <f t="shared" ref="AJ17" si="223">AI17/(AI16+AI17)</f>
        <v>0.97879607695520465</v>
      </c>
      <c r="AK17" s="13">
        <f>AK42</f>
        <v>1072032.1219737262</v>
      </c>
      <c r="AL17" s="14">
        <f t="shared" ref="AL17" si="224">AK17/(AK16+AK17)</f>
        <v>0.97363720129036568</v>
      </c>
      <c r="AM17" s="13">
        <f>AM42</f>
        <v>1282259.9703708983</v>
      </c>
      <c r="AN17" s="14">
        <f t="shared" ref="AN17" si="225">AM17/(AM16+AM17)</f>
        <v>0.95311505721309864</v>
      </c>
      <c r="AO17" s="13">
        <f>AO42</f>
        <v>517093.27739165194</v>
      </c>
      <c r="AP17" s="14">
        <f t="shared" ref="AP17" si="226">AO17/(AO16+AO17)</f>
        <v>0.94343512029028764</v>
      </c>
      <c r="AQ17" s="13">
        <f>AQ42</f>
        <v>1121317.5426554172</v>
      </c>
      <c r="AR17" s="14">
        <f t="shared" ref="AR17" si="227">AQ17/(AQ16+AQ17)</f>
        <v>0.95964307425152684</v>
      </c>
      <c r="AS17" s="13">
        <f>AS42</f>
        <v>348724.27866294916</v>
      </c>
      <c r="AT17" s="14">
        <f t="shared" ref="AT17" si="228">AS17/(AS16+AS17)</f>
        <v>0.92927650855935207</v>
      </c>
      <c r="AU17" s="13">
        <f>AU42</f>
        <v>444595.55446319183</v>
      </c>
      <c r="AV17" s="14">
        <f t="shared" ref="AV17" si="229">AU17/(AU16+AU17)</f>
        <v>0.9350859611290252</v>
      </c>
      <c r="AW17" s="13">
        <f>AW42</f>
        <v>631332.07753011759</v>
      </c>
      <c r="AX17" s="14">
        <f t="shared" ref="AX17:AZ17" si="230">AW17/(AW16+AW17)</f>
        <v>0.94225282150661105</v>
      </c>
      <c r="AY17" s="54">
        <f>AY42</f>
        <v>1194678.5298409131</v>
      </c>
      <c r="AZ17" s="36">
        <f t="shared" si="230"/>
        <v>0.96718248041256683</v>
      </c>
    </row>
    <row r="18" spans="1:55" s="4" customFormat="1">
      <c r="A18" s="17" t="s">
        <v>7</v>
      </c>
      <c r="B18" s="39" t="s">
        <v>13</v>
      </c>
      <c r="C18" s="6">
        <v>1844.0252829034559</v>
      </c>
      <c r="D18" s="48">
        <f t="shared" ref="D18:F18" si="231">C18/(C18+C19)</f>
        <v>9.3434600876745849E-2</v>
      </c>
      <c r="E18" s="15">
        <v>1945.4027939028501</v>
      </c>
      <c r="F18" s="16">
        <f t="shared" si="231"/>
        <v>7.2094678101943754E-2</v>
      </c>
      <c r="G18" s="6">
        <v>3184.4777090640578</v>
      </c>
      <c r="H18" s="48">
        <f t="shared" ref="H18" si="232">G18/(G18+G19)</f>
        <v>0.14662174635407052</v>
      </c>
      <c r="I18" s="15">
        <v>2421.4169826293978</v>
      </c>
      <c r="J18" s="16">
        <f t="shared" ref="J18" si="233">I18/(I18+I19)</f>
        <v>0.10629574111630367</v>
      </c>
      <c r="K18" s="6">
        <v>2907.4011897852583</v>
      </c>
      <c r="L18" s="48">
        <f t="shared" ref="L18" si="234">K18/(K18+K19)</f>
        <v>0.20552814857806154</v>
      </c>
      <c r="M18" s="15">
        <v>2104.972199027457</v>
      </c>
      <c r="N18" s="16">
        <f t="shared" ref="N18" si="235">M18/(M18+M19)</f>
        <v>0.10182228989636033</v>
      </c>
      <c r="O18" s="6">
        <v>3268.6485025055354</v>
      </c>
      <c r="P18" s="48">
        <f t="shared" ref="P18" si="236">O18/(O18+O19)</f>
        <v>7.5608903391213136E-2</v>
      </c>
      <c r="Q18" s="15">
        <v>1447.3847060083538</v>
      </c>
      <c r="R18" s="16">
        <f t="shared" ref="R18" si="237">Q18/(Q18+Q19)</f>
        <v>7.6202206276105813E-2</v>
      </c>
      <c r="S18" s="6">
        <v>5819.2856534695611</v>
      </c>
      <c r="T18" s="48">
        <f t="shared" ref="T18" si="238">S18/(S18+S19)</f>
        <v>0.24257130693912302</v>
      </c>
      <c r="U18" s="15">
        <v>2939.79074347612</v>
      </c>
      <c r="V18" s="16">
        <f t="shared" ref="V18" si="239">U18/(U18+U19)</f>
        <v>0.13047759724273755</v>
      </c>
      <c r="W18" s="30">
        <f t="shared" si="11"/>
        <v>2788.280576277205</v>
      </c>
      <c r="X18" s="31">
        <f t="shared" ref="X18" si="240">W18/(W18+W19)</f>
        <v>0.11875939485983734</v>
      </c>
      <c r="AC18" s="17" t="s">
        <v>7</v>
      </c>
      <c r="AD18" s="41" t="s">
        <v>19</v>
      </c>
      <c r="AE18" s="2">
        <f>C18+C19</f>
        <v>19736</v>
      </c>
      <c r="AF18" s="16">
        <f t="shared" ref="AF18:AH18" si="241">AE18/(AE18+AE19)</f>
        <v>1.7599577411733906E-2</v>
      </c>
      <c r="AG18" s="2">
        <f>E18+E19</f>
        <v>26984</v>
      </c>
      <c r="AH18" s="16">
        <f t="shared" si="241"/>
        <v>3.3811347528093602E-2</v>
      </c>
      <c r="AI18" s="2">
        <f>G18+G19</f>
        <v>21719</v>
      </c>
      <c r="AJ18" s="16">
        <f t="shared" ref="AJ18" si="242">AI18/(AI18+AI19)</f>
        <v>4.2984811717507822E-2</v>
      </c>
      <c r="AK18" s="2">
        <f>I18+I19</f>
        <v>22780</v>
      </c>
      <c r="AL18" s="16">
        <f t="shared" ref="AL18" si="243">AK18/(AK18+AK19)</f>
        <v>2.5536457324374637E-2</v>
      </c>
      <c r="AM18" s="2">
        <f>K18+K19</f>
        <v>14146</v>
      </c>
      <c r="AN18" s="16">
        <f t="shared" ref="AN18" si="244">AM18/(AM18+AM19)</f>
        <v>4.1334366762581433E-2</v>
      </c>
      <c r="AO18" s="2">
        <f>M18+M19</f>
        <v>20673</v>
      </c>
      <c r="AP18" s="16">
        <f t="shared" ref="AP18" si="245">AO18/(AO18+AO19)</f>
        <v>5.4809090229353534E-2</v>
      </c>
      <c r="AQ18" s="2">
        <f>O18+O19</f>
        <v>43231</v>
      </c>
      <c r="AR18" s="16">
        <f t="shared" ref="AR18" si="246">AQ18/(AQ18+AQ19)</f>
        <v>7.3502141271635388E-2</v>
      </c>
      <c r="AS18" s="2">
        <f>Q18+Q19</f>
        <v>18994</v>
      </c>
      <c r="AT18" s="16">
        <f t="shared" ref="AT18" si="247">AS18/(AS18+AS19)</f>
        <v>4.6063252340855509E-2</v>
      </c>
      <c r="AU18" s="2">
        <f>S18+S19</f>
        <v>23990</v>
      </c>
      <c r="AV18" s="16">
        <f t="shared" ref="AV18" si="248">AU18/(AU18+AU19)</f>
        <v>2.8864949710251928E-2</v>
      </c>
      <c r="AW18" s="2">
        <f>U18+U19</f>
        <v>22531</v>
      </c>
      <c r="AX18" s="16">
        <f t="shared" ref="AX18:AZ18" si="249">AW18/(AW18+AW19)</f>
        <v>6.5544035349835578E-2</v>
      </c>
      <c r="AY18" s="55">
        <f>W18+W19</f>
        <v>23478.399999999998</v>
      </c>
      <c r="AZ18" s="31">
        <f t="shared" si="249"/>
        <v>3.7797779546844476E-2</v>
      </c>
    </row>
    <row r="19" spans="1:55" s="4" customFormat="1">
      <c r="A19" s="19"/>
      <c r="B19" s="40" t="s">
        <v>14</v>
      </c>
      <c r="C19" s="3">
        <v>17891.974717096546</v>
      </c>
      <c r="D19" s="9">
        <f t="shared" ref="D19:F19" si="250">C19/(C18+C19)</f>
        <v>0.90656539912325429</v>
      </c>
      <c r="E19" s="13">
        <v>25038.597206097151</v>
      </c>
      <c r="F19" s="14">
        <f t="shared" si="250"/>
        <v>0.9279053218980563</v>
      </c>
      <c r="G19" s="3">
        <v>18534.522290935944</v>
      </c>
      <c r="H19" s="9">
        <f t="shared" ref="H19" si="251">G19/(G18+G19)</f>
        <v>0.85337825364592956</v>
      </c>
      <c r="I19" s="13">
        <v>20358.583017370602</v>
      </c>
      <c r="J19" s="14">
        <f t="shared" ref="J19" si="252">I19/(I18+I19)</f>
        <v>0.89370425888369631</v>
      </c>
      <c r="K19" s="3">
        <v>11238.598810214742</v>
      </c>
      <c r="L19" s="9">
        <f t="shared" ref="L19" si="253">K19/(K18+K19)</f>
        <v>0.79447185142193855</v>
      </c>
      <c r="M19" s="13">
        <v>18568.027800972544</v>
      </c>
      <c r="N19" s="14">
        <f t="shared" ref="N19" si="254">M19/(M18+M19)</f>
        <v>0.89817771010363978</v>
      </c>
      <c r="O19" s="3">
        <v>39962.351497494463</v>
      </c>
      <c r="P19" s="9">
        <f t="shared" ref="P19" si="255">O19/(O18+O19)</f>
        <v>0.92439109660878682</v>
      </c>
      <c r="Q19" s="13">
        <v>17546.615293991646</v>
      </c>
      <c r="R19" s="14">
        <f t="shared" ref="R19" si="256">Q19/(Q18+Q19)</f>
        <v>0.92379779372389426</v>
      </c>
      <c r="S19" s="3">
        <v>18170.71434653044</v>
      </c>
      <c r="T19" s="9">
        <f t="shared" ref="T19" si="257">S19/(S18+S19)</f>
        <v>0.75742869306087701</v>
      </c>
      <c r="U19" s="13">
        <v>19591.209256523878</v>
      </c>
      <c r="V19" s="14">
        <f t="shared" ref="V19" si="258">U19/(U18+U19)</f>
        <v>0.86952240275726234</v>
      </c>
      <c r="W19" s="35">
        <f t="shared" si="11"/>
        <v>20690.119423722794</v>
      </c>
      <c r="X19" s="36">
        <f t="shared" ref="X19" si="259">W19/(W18+W19)</f>
        <v>0.88124060514016267</v>
      </c>
      <c r="AC19" s="19"/>
      <c r="AD19" s="40" t="s">
        <v>20</v>
      </c>
      <c r="AE19" s="7">
        <f>AE43</f>
        <v>1101654.5617325623</v>
      </c>
      <c r="AF19" s="14">
        <f t="shared" ref="AF19:AH19" si="260">AE19/(AE18+AE19)</f>
        <v>0.9824004225882661</v>
      </c>
      <c r="AG19" s="7">
        <f>AG43</f>
        <v>771091.2609040261</v>
      </c>
      <c r="AH19" s="14">
        <f t="shared" si="260"/>
        <v>0.96618865247190644</v>
      </c>
      <c r="AI19" s="7">
        <f>AI43</f>
        <v>483552.49316682474</v>
      </c>
      <c r="AJ19" s="14">
        <f t="shared" ref="AJ19" si="261">AI19/(AI18+AI19)</f>
        <v>0.95701518828249221</v>
      </c>
      <c r="AK19" s="7">
        <f>AK43</f>
        <v>869277.95896584331</v>
      </c>
      <c r="AL19" s="14">
        <f t="shared" ref="AL19" si="262">AK19/(AK18+AK19)</f>
        <v>0.9744635426756254</v>
      </c>
      <c r="AM19" s="7">
        <f>AM43</f>
        <v>328087.37885524071</v>
      </c>
      <c r="AN19" s="14">
        <f t="shared" ref="AN19" si="263">AM19/(AM18+AM19)</f>
        <v>0.9586656332374186</v>
      </c>
      <c r="AO19" s="7">
        <f>AO43</f>
        <v>356508.95856731036</v>
      </c>
      <c r="AP19" s="14">
        <f t="shared" ref="AP19" si="264">AO19/(AO18+AO19)</f>
        <v>0.94519090977064646</v>
      </c>
      <c r="AQ19" s="7">
        <f>AQ43</f>
        <v>544928.73592163797</v>
      </c>
      <c r="AR19" s="14">
        <f t="shared" ref="AR19" si="265">AQ19/(AQ18+AQ19)</f>
        <v>0.92649785872836465</v>
      </c>
      <c r="AS19" s="7">
        <f>AS43</f>
        <v>393352.04668054217</v>
      </c>
      <c r="AT19" s="14">
        <f t="shared" ref="AT19" si="266">AS19/(AS18+AS19)</f>
        <v>0.95393674765914449</v>
      </c>
      <c r="AU19" s="7">
        <f>AU43</f>
        <v>807121.78923965013</v>
      </c>
      <c r="AV19" s="14">
        <f t="shared" ref="AV19" si="267">AU19/(AU18+AU19)</f>
        <v>0.97113505028974811</v>
      </c>
      <c r="AW19" s="7">
        <f>AW43</f>
        <v>321222.62883506867</v>
      </c>
      <c r="AX19" s="14">
        <f t="shared" ref="AX19:AZ19" si="268">AW19/(AW18+AW19)</f>
        <v>0.93445596465016445</v>
      </c>
      <c r="AY19" s="56">
        <f>AY43</f>
        <v>597679.78128687071</v>
      </c>
      <c r="AZ19" s="36">
        <f t="shared" si="268"/>
        <v>0.96220222045315551</v>
      </c>
    </row>
    <row r="20" spans="1:55" s="4" customFormat="1">
      <c r="A20" s="17" t="s">
        <v>8</v>
      </c>
      <c r="B20" s="39" t="s">
        <v>13</v>
      </c>
      <c r="C20" s="6">
        <v>698.40850565743267</v>
      </c>
      <c r="D20" s="48">
        <f t="shared" ref="D20:F20" si="269">C20/(C20+C21)</f>
        <v>6.8084276238782673E-2</v>
      </c>
      <c r="E20" s="15">
        <v>648.45174669006224</v>
      </c>
      <c r="F20" s="16">
        <f t="shared" si="269"/>
        <v>0.1024086776200351</v>
      </c>
      <c r="G20" s="6">
        <v>1564.1022880215344</v>
      </c>
      <c r="H20" s="48">
        <f t="shared" ref="H20" si="270">G20/(G20+G21)</f>
        <v>0.10511440107671602</v>
      </c>
      <c r="I20" s="15">
        <v>1788.8081896551723</v>
      </c>
      <c r="J20" s="16">
        <f t="shared" ref="J20" si="271">I20/(I20+I21)</f>
        <v>8.7284482758620691E-2</v>
      </c>
      <c r="K20" s="6">
        <v>1908.1334558401286</v>
      </c>
      <c r="L20" s="48">
        <f t="shared" ref="L20" si="272">K20/(K20+K21)</f>
        <v>0.21580337659354543</v>
      </c>
      <c r="M20" s="15">
        <v>2831.8970103444358</v>
      </c>
      <c r="N20" s="16">
        <f t="shared" ref="N20" si="273">M20/(M20+M21)</f>
        <v>0.3161304990337615</v>
      </c>
      <c r="O20" s="6">
        <v>3671.1212701174422</v>
      </c>
      <c r="P20" s="48">
        <f t="shared" ref="P20" si="274">O20/(O20+O21)</f>
        <v>7.8664636798608092E-2</v>
      </c>
      <c r="Q20" s="15">
        <v>2529.5019873743277</v>
      </c>
      <c r="R20" s="16">
        <f t="shared" ref="R20" si="275">Q20/(Q20+Q21)</f>
        <v>0.19141142545397863</v>
      </c>
      <c r="S20" s="6">
        <v>3302.2828334527585</v>
      </c>
      <c r="T20" s="48">
        <f t="shared" ref="T20" si="276">S20/(S20+S21)</f>
        <v>0.33299211792404543</v>
      </c>
      <c r="U20" s="15">
        <v>2748.8336949783015</v>
      </c>
      <c r="V20" s="16">
        <f t="shared" ref="V20" si="277">U20/(U20+U21)</f>
        <v>0.20691258524488532</v>
      </c>
      <c r="W20" s="28">
        <f t="shared" si="11"/>
        <v>2169.1540982131596</v>
      </c>
      <c r="X20" s="31">
        <f t="shared" ref="X20" si="278">W20/(W20+W21)</f>
        <v>0.14191483740247957</v>
      </c>
      <c r="AC20" s="17" t="s">
        <v>8</v>
      </c>
      <c r="AD20" s="41" t="s">
        <v>19</v>
      </c>
      <c r="AE20" s="15">
        <f>C20+C21</f>
        <v>10258</v>
      </c>
      <c r="AF20" s="16">
        <f t="shared" ref="AF20:AH20" si="279">AE20/(AE20+AE21)</f>
        <v>3.8374649919905947E-2</v>
      </c>
      <c r="AG20" s="15">
        <f>E20+E21</f>
        <v>6332</v>
      </c>
      <c r="AH20" s="16">
        <f t="shared" si="279"/>
        <v>1.0732832408427347E-2</v>
      </c>
      <c r="AI20" s="15">
        <f>G20+G21</f>
        <v>14880</v>
      </c>
      <c r="AJ20" s="16">
        <f t="shared" ref="AJ20" si="280">AI20/(AI20+AI21)</f>
        <v>4.9409471043852106E-2</v>
      </c>
      <c r="AK20" s="15">
        <f>I20+I21</f>
        <v>20494</v>
      </c>
      <c r="AL20" s="16">
        <f t="shared" ref="AL20" si="281">AK20/(AK20+AK21)</f>
        <v>3.4433061540831533E-2</v>
      </c>
      <c r="AM20" s="15">
        <f>K20+K21</f>
        <v>8842</v>
      </c>
      <c r="AN20" s="16">
        <f t="shared" ref="AN20" si="282">AM20/(AM20+AM21)</f>
        <v>5.7395864379682526E-2</v>
      </c>
      <c r="AO20" s="15">
        <f>M20+M21</f>
        <v>8958</v>
      </c>
      <c r="AP20" s="16">
        <f t="shared" ref="AP20" si="283">AO20/(AO20+AO21)</f>
        <v>4.1593563804460144E-2</v>
      </c>
      <c r="AQ20" s="15">
        <f>O20+O21</f>
        <v>46668</v>
      </c>
      <c r="AR20" s="16">
        <f t="shared" ref="AR20" si="284">AQ20/(AQ20+AQ21)</f>
        <v>9.9213540969357916E-2</v>
      </c>
      <c r="AS20" s="15">
        <f>Q20+Q21</f>
        <v>13215</v>
      </c>
      <c r="AT20" s="16">
        <f t="shared" ref="AT20" si="285">AS20/(AS20+AS21)</f>
        <v>3.5208922994912392E-2</v>
      </c>
      <c r="AU20" s="15">
        <f>S20+S21</f>
        <v>9917</v>
      </c>
      <c r="AV20" s="16">
        <f t="shared" ref="AV20" si="286">AU20/(AU20+AU21)</f>
        <v>4.1082697331623771E-2</v>
      </c>
      <c r="AW20" s="15">
        <f>U20+U21</f>
        <v>13285</v>
      </c>
      <c r="AX20" s="16">
        <f t="shared" ref="AX20:AZ20" si="287">AW20/(AW20+AW21)</f>
        <v>8.5436316826263514E-2</v>
      </c>
      <c r="AY20" s="53">
        <f>W20+W21</f>
        <v>15284.899999999998</v>
      </c>
      <c r="AZ20" s="31">
        <f t="shared" si="287"/>
        <v>4.5414567469829942E-2</v>
      </c>
    </row>
    <row r="21" spans="1:55" s="4" customFormat="1">
      <c r="A21" s="19"/>
      <c r="B21" s="40" t="s">
        <v>14</v>
      </c>
      <c r="C21" s="3">
        <v>9559.5914943425669</v>
      </c>
      <c r="D21" s="9">
        <f t="shared" ref="D21:F21" si="288">C21/(C20+C21)</f>
        <v>0.93191572376121723</v>
      </c>
      <c r="E21" s="13">
        <v>5683.5482533099375</v>
      </c>
      <c r="F21" s="14">
        <f t="shared" si="288"/>
        <v>0.89759132237996486</v>
      </c>
      <c r="G21" s="3">
        <v>13315.897711978465</v>
      </c>
      <c r="H21" s="9">
        <f t="shared" ref="H21" si="289">G21/(G20+G21)</f>
        <v>0.8948855989232839</v>
      </c>
      <c r="I21" s="13">
        <v>18705.191810344826</v>
      </c>
      <c r="J21" s="14">
        <f t="shared" ref="J21" si="290">I21/(I20+I21)</f>
        <v>0.91271551724137923</v>
      </c>
      <c r="K21" s="3">
        <v>6933.8665441598714</v>
      </c>
      <c r="L21" s="9">
        <f t="shared" ref="L21" si="291">K21/(K20+K21)</f>
        <v>0.78419662340645457</v>
      </c>
      <c r="M21" s="13">
        <v>6126.1029896555647</v>
      </c>
      <c r="N21" s="14">
        <f t="shared" ref="N21" si="292">M21/(M20+M21)</f>
        <v>0.68386950096623855</v>
      </c>
      <c r="O21" s="3">
        <v>42996.878729882555</v>
      </c>
      <c r="P21" s="9">
        <f t="shared" ref="P21" si="293">O21/(O20+O21)</f>
        <v>0.92133536320139187</v>
      </c>
      <c r="Q21" s="13">
        <v>10685.498012625672</v>
      </c>
      <c r="R21" s="14">
        <f t="shared" ref="R21" si="294">Q21/(Q20+Q21)</f>
        <v>0.8085885745460214</v>
      </c>
      <c r="S21" s="3">
        <v>6614.7171665472415</v>
      </c>
      <c r="T21" s="9">
        <f t="shared" ref="T21" si="295">S21/(S20+S21)</f>
        <v>0.66700788207595463</v>
      </c>
      <c r="U21" s="13">
        <v>10536.166305021699</v>
      </c>
      <c r="V21" s="14">
        <f t="shared" ref="V21" si="296">U21/(U20+U21)</f>
        <v>0.79308741475511479</v>
      </c>
      <c r="W21" s="28">
        <f t="shared" si="11"/>
        <v>13115.745901786839</v>
      </c>
      <c r="X21" s="36">
        <f t="shared" ref="X21" si="297">W21/(W20+W21)</f>
        <v>0.85808516259752043</v>
      </c>
      <c r="AC21" s="19"/>
      <c r="AD21" s="40" t="s">
        <v>20</v>
      </c>
      <c r="AE21" s="13">
        <f>AE44</f>
        <v>257053.88483569474</v>
      </c>
      <c r="AF21" s="14">
        <f t="shared" ref="AF21:AH21" si="298">AE21/(AE20+AE21)</f>
        <v>0.96162535008009409</v>
      </c>
      <c r="AG21" s="13">
        <f>AG44</f>
        <v>583633.4218981521</v>
      </c>
      <c r="AH21" s="14">
        <f t="shared" si="298"/>
        <v>0.98926716759157263</v>
      </c>
      <c r="AI21" s="13">
        <f>AI44</f>
        <v>286276.83664764673</v>
      </c>
      <c r="AJ21" s="14">
        <f t="shared" ref="AJ21" si="299">AI21/(AI20+AI21)</f>
        <v>0.95059052895614793</v>
      </c>
      <c r="AK21" s="13">
        <f>AK44</f>
        <v>574689.78799101943</v>
      </c>
      <c r="AL21" s="14">
        <f t="shared" ref="AL21" si="300">AK21/(AK20+AK21)</f>
        <v>0.96556693845916852</v>
      </c>
      <c r="AM21" s="13">
        <f>AM44</f>
        <v>145210.91122560331</v>
      </c>
      <c r="AN21" s="14">
        <f t="shared" ref="AN21" si="301">AM21/(AM20+AM21)</f>
        <v>0.94260413562031742</v>
      </c>
      <c r="AO21" s="13">
        <f>AO44</f>
        <v>206411.85967620835</v>
      </c>
      <c r="AP21" s="14">
        <f t="shared" ref="AP21" si="302">AO21/(AO20+AO21)</f>
        <v>0.95840643619553989</v>
      </c>
      <c r="AQ21" s="13">
        <f>AQ44</f>
        <v>423711.34080402798</v>
      </c>
      <c r="AR21" s="14">
        <f t="shared" ref="AR21" si="303">AQ21/(AQ20+AQ21)</f>
        <v>0.90078645903064203</v>
      </c>
      <c r="AS21" s="13">
        <f>AS44</f>
        <v>362115.99214393855</v>
      </c>
      <c r="AT21" s="14">
        <f t="shared" ref="AT21" si="304">AS21/(AS20+AS21)</f>
        <v>0.96479107700508759</v>
      </c>
      <c r="AU21" s="13">
        <f>AU44</f>
        <v>231474.16085657553</v>
      </c>
      <c r="AV21" s="14">
        <f t="shared" ref="AV21" si="305">AU21/(AU20+AU21)</f>
        <v>0.95891730266837627</v>
      </c>
      <c r="AW21" s="13">
        <f>AW44</f>
        <v>142210.93537623255</v>
      </c>
      <c r="AX21" s="14">
        <f t="shared" ref="AX21:AZ21" si="306">AW21/(AW20+AW21)</f>
        <v>0.91456368317373649</v>
      </c>
      <c r="AY21" s="54">
        <f>AY44</f>
        <v>321278.9131455099</v>
      </c>
      <c r="AZ21" s="36">
        <f t="shared" si="306"/>
        <v>0.95458543253017003</v>
      </c>
    </row>
    <row r="22" spans="1:55" s="4" customFormat="1">
      <c r="A22" s="17" t="s">
        <v>9</v>
      </c>
      <c r="B22" s="39" t="s">
        <v>13</v>
      </c>
      <c r="C22" s="6">
        <v>1137.3009528851244</v>
      </c>
      <c r="D22" s="48">
        <f t="shared" ref="D22:F22" si="307">C22/(C22+C23)</f>
        <v>0.15047644256220222</v>
      </c>
      <c r="E22" s="15">
        <v>807</v>
      </c>
      <c r="F22" s="16">
        <f t="shared" si="307"/>
        <v>0.16646039603960397</v>
      </c>
      <c r="G22" s="6">
        <v>1239.4980723333945</v>
      </c>
      <c r="H22" s="48">
        <f t="shared" ref="H22" si="308">G22/(G22+G23)</f>
        <v>0.11354874242702405</v>
      </c>
      <c r="I22" s="15">
        <v>3256.1471416007034</v>
      </c>
      <c r="J22" s="16">
        <f t="shared" ref="J22" si="309">I22/(I22+I23)</f>
        <v>0.28610378188214597</v>
      </c>
      <c r="K22" s="6">
        <v>3514.490009616412</v>
      </c>
      <c r="L22" s="48">
        <f t="shared" ref="L22" si="310">K22/(K22+K23)</f>
        <v>0.3479004167111871</v>
      </c>
      <c r="M22" s="15">
        <v>2228.7421828908555</v>
      </c>
      <c r="N22" s="16">
        <f t="shared" ref="N22" si="311">M22/(M22+M23)</f>
        <v>0.24943952802359881</v>
      </c>
      <c r="O22" s="6">
        <v>5350.598862019915</v>
      </c>
      <c r="P22" s="48">
        <f t="shared" ref="P22" si="312">O22/(O22+O23)</f>
        <v>0.30796586059743958</v>
      </c>
      <c r="Q22" s="15">
        <v>5462.408154318281</v>
      </c>
      <c r="R22" s="16">
        <f t="shared" ref="R22" si="313">Q22/(Q22+Q23)</f>
        <v>0.31734201791194339</v>
      </c>
      <c r="S22" s="6">
        <v>3413.6936416184972</v>
      </c>
      <c r="T22" s="48">
        <f t="shared" ref="T22" si="314">S22/(S22+S23)</f>
        <v>0.24176300578034682</v>
      </c>
      <c r="U22" s="15">
        <v>3767.3051893225952</v>
      </c>
      <c r="V22" s="16">
        <f t="shared" ref="V22" si="315">U22/(U22+U23)</f>
        <v>0.239072546599987</v>
      </c>
      <c r="W22" s="30">
        <f t="shared" si="11"/>
        <v>3017.718420660578</v>
      </c>
      <c r="X22" s="31">
        <f t="shared" ref="X22" si="316">W22/(W22+W23)</f>
        <v>0.25529532766469931</v>
      </c>
      <c r="AC22" s="17" t="s">
        <v>9</v>
      </c>
      <c r="AD22" s="41" t="s">
        <v>19</v>
      </c>
      <c r="AE22" s="2">
        <f>C22+C23</f>
        <v>7558</v>
      </c>
      <c r="AF22" s="16">
        <f t="shared" ref="AF22:AH22" si="317">AE22/(AE22+AE23)</f>
        <v>3.627560873062826E-2</v>
      </c>
      <c r="AG22" s="2">
        <f>E22+E23</f>
        <v>4848</v>
      </c>
      <c r="AH22" s="16">
        <f t="shared" si="317"/>
        <v>1.858083995680624E-2</v>
      </c>
      <c r="AI22" s="2">
        <f>G22+G23</f>
        <v>10916</v>
      </c>
      <c r="AJ22" s="16">
        <f t="shared" ref="AJ22" si="318">AI22/(AI22+AI23)</f>
        <v>4.2467745565362015E-2</v>
      </c>
      <c r="AK22" s="2">
        <f>I22+I23</f>
        <v>11381</v>
      </c>
      <c r="AL22" s="16">
        <f t="shared" ref="AL22" si="319">AK22/(AK22+AK23)</f>
        <v>4.5870256149174095E-2</v>
      </c>
      <c r="AM22" s="2">
        <f>K22+K23</f>
        <v>10102</v>
      </c>
      <c r="AN22" s="16">
        <f t="shared" ref="AN22" si="320">AM22/(AM22+AM23)</f>
        <v>0.10322066893105049</v>
      </c>
      <c r="AO22" s="2">
        <f>M22+M23</f>
        <v>8935</v>
      </c>
      <c r="AP22" s="16">
        <f t="shared" ref="AP22" si="321">AO22/(AO22+AO23)</f>
        <v>8.4621034538516007E-2</v>
      </c>
      <c r="AQ22" s="2">
        <f>O22+O23</f>
        <v>17374</v>
      </c>
      <c r="AR22" s="16">
        <f t="shared" ref="AR22" si="322">AQ22/(AQ22+AQ23)</f>
        <v>3.8661980280900031E-2</v>
      </c>
      <c r="AS22" s="2">
        <f>Q22+Q23</f>
        <v>17213</v>
      </c>
      <c r="AT22" s="16">
        <f t="shared" ref="AT22" si="323">AS22/(AS22+AS23)</f>
        <v>3.745829550807335E-2</v>
      </c>
      <c r="AU22" s="2">
        <f>S22+S23</f>
        <v>14120</v>
      </c>
      <c r="AV22" s="16">
        <f t="shared" ref="AV22" si="324">AU22/(AU22+AU23)</f>
        <v>8.8778343379007529E-2</v>
      </c>
      <c r="AW22" s="2">
        <f>U22+U23</f>
        <v>15758</v>
      </c>
      <c r="AX22" s="16">
        <f t="shared" ref="AX22:AZ22" si="325">AW22/(AW22+AW23)</f>
        <v>3.493425437522342E-2</v>
      </c>
      <c r="AY22" s="55">
        <f>W22+W23</f>
        <v>11820.5</v>
      </c>
      <c r="AZ22" s="31">
        <f t="shared" si="325"/>
        <v>4.3829874859293232E-2</v>
      </c>
    </row>
    <row r="23" spans="1:55" s="4" customFormat="1">
      <c r="A23" s="19"/>
      <c r="B23" s="40" t="s">
        <v>14</v>
      </c>
      <c r="C23" s="3">
        <v>6420.6990471148756</v>
      </c>
      <c r="D23" s="9">
        <f t="shared" ref="D23:F23" si="326">C23/(C22+C23)</f>
        <v>0.84952355743779773</v>
      </c>
      <c r="E23" s="13">
        <v>4041</v>
      </c>
      <c r="F23" s="14">
        <f t="shared" si="326"/>
        <v>0.83353960396039606</v>
      </c>
      <c r="G23" s="3">
        <v>9676.5019276666062</v>
      </c>
      <c r="H23" s="9">
        <f t="shared" ref="H23" si="327">G23/(G22+G23)</f>
        <v>0.88645125757297605</v>
      </c>
      <c r="I23" s="13">
        <v>8124.8528583992966</v>
      </c>
      <c r="J23" s="14">
        <f t="shared" ref="J23" si="328">I23/(I22+I23)</f>
        <v>0.71389621811785398</v>
      </c>
      <c r="K23" s="3">
        <v>6587.509990383588</v>
      </c>
      <c r="L23" s="9">
        <f t="shared" ref="L23" si="329">K23/(K22+K23)</f>
        <v>0.6520995832888129</v>
      </c>
      <c r="M23" s="13">
        <v>6706.2578171091445</v>
      </c>
      <c r="N23" s="14">
        <f t="shared" ref="N23" si="330">M23/(M22+M23)</f>
        <v>0.75056047197640119</v>
      </c>
      <c r="O23" s="3">
        <v>12023.401137980085</v>
      </c>
      <c r="P23" s="9">
        <f t="shared" ref="P23" si="331">O23/(O22+O23)</f>
        <v>0.69203413940256042</v>
      </c>
      <c r="Q23" s="13">
        <v>11750.591845681718</v>
      </c>
      <c r="R23" s="14">
        <f t="shared" ref="R23" si="332">Q23/(Q22+Q23)</f>
        <v>0.68265798208805661</v>
      </c>
      <c r="S23" s="3">
        <v>10706.306358381504</v>
      </c>
      <c r="T23" s="9">
        <f t="shared" ref="T23" si="333">S23/(S22+S23)</f>
        <v>0.75823699421965329</v>
      </c>
      <c r="U23" s="13">
        <v>11990.694810677405</v>
      </c>
      <c r="V23" s="14">
        <f t="shared" ref="V23" si="334">U23/(U22+U23)</f>
        <v>0.760927453400013</v>
      </c>
      <c r="W23" s="35">
        <f t="shared" si="11"/>
        <v>8802.781579339422</v>
      </c>
      <c r="X23" s="36">
        <f t="shared" ref="X23" si="335">W23/(W22+W23)</f>
        <v>0.74470467233530069</v>
      </c>
      <c r="AC23" s="19"/>
      <c r="AD23" s="40" t="s">
        <v>20</v>
      </c>
      <c r="AE23" s="7">
        <f>AE45</f>
        <v>200791.36378665428</v>
      </c>
      <c r="AF23" s="14">
        <f t="shared" ref="AF23:AH23" si="336">AE23/(AE22+AE23)</f>
        <v>0.96372439126937171</v>
      </c>
      <c r="AG23" s="7">
        <f>AG45</f>
        <v>256065.93130072989</v>
      </c>
      <c r="AH23" s="14">
        <f t="shared" si="336"/>
        <v>0.98141916004319374</v>
      </c>
      <c r="AI23" s="7">
        <f>AI45</f>
        <v>246126.13526473186</v>
      </c>
      <c r="AJ23" s="14">
        <f t="shared" ref="AJ23" si="337">AI23/(AI22+AI23)</f>
        <v>0.95753225443463796</v>
      </c>
      <c r="AK23" s="7">
        <f>AK45</f>
        <v>236731.85036185521</v>
      </c>
      <c r="AL23" s="14">
        <f t="shared" ref="AL23" si="338">AK23/(AK22+AK23)</f>
        <v>0.95412974385082594</v>
      </c>
      <c r="AM23" s="7">
        <f>AM45</f>
        <v>87765.995863773671</v>
      </c>
      <c r="AN23" s="14">
        <f t="shared" ref="AN23" si="339">AM23/(AM22+AM23)</f>
        <v>0.89677933106894947</v>
      </c>
      <c r="AO23" s="7">
        <f>AO45</f>
        <v>96653.404215658185</v>
      </c>
      <c r="AP23" s="14">
        <f t="shared" ref="AP23" si="340">AO23/(AO22+AO23)</f>
        <v>0.91537896546148401</v>
      </c>
      <c r="AQ23" s="7">
        <f>AQ45</f>
        <v>432008.051146076</v>
      </c>
      <c r="AR23" s="14">
        <f t="shared" ref="AR23" si="341">AQ23/(AQ22+AQ23)</f>
        <v>0.96133801971909993</v>
      </c>
      <c r="AS23" s="7">
        <f>AS45</f>
        <v>442311.37948731804</v>
      </c>
      <c r="AT23" s="14">
        <f t="shared" ref="AT23" si="342">AS23/(AS22+AS23)</f>
        <v>0.96254170449192666</v>
      </c>
      <c r="AU23" s="7">
        <f>AU45</f>
        <v>144927.79772381746</v>
      </c>
      <c r="AV23" s="14">
        <f t="shared" ref="AV23" si="343">AU23/(AU22+AU23)</f>
        <v>0.91122165662099242</v>
      </c>
      <c r="AW23" s="7">
        <f>AW45</f>
        <v>435317.89332652587</v>
      </c>
      <c r="AX23" s="14">
        <f t="shared" ref="AX23:AZ23" si="344">AW23/(AW22+AW23)</f>
        <v>0.96506574562477654</v>
      </c>
      <c r="AY23" s="56">
        <f>AY45</f>
        <v>257869.98024771403</v>
      </c>
      <c r="AZ23" s="36">
        <f t="shared" si="344"/>
        <v>0.95617012514070676</v>
      </c>
    </row>
    <row r="24" spans="1:55" s="4" customFormat="1">
      <c r="A24" s="24" t="s">
        <v>10</v>
      </c>
      <c r="B24" s="41" t="s">
        <v>13</v>
      </c>
      <c r="C24" s="7">
        <v>505.14397347856976</v>
      </c>
      <c r="D24" s="48">
        <f t="shared" ref="D24:F24" si="345">C24/(C24+C25)</f>
        <v>5.955481884915937E-2</v>
      </c>
      <c r="E24" s="11">
        <v>563.81792660918393</v>
      </c>
      <c r="F24" s="16">
        <f t="shared" si="345"/>
        <v>0.11229195909364348</v>
      </c>
      <c r="G24" s="7">
        <v>969</v>
      </c>
      <c r="H24" s="48">
        <f t="shared" ref="H24" si="346">G24/(G24+G25)</f>
        <v>0.13032952252858104</v>
      </c>
      <c r="I24" s="11">
        <v>2705.4069071636177</v>
      </c>
      <c r="J24" s="16">
        <f t="shared" ref="J24" si="347">I24/(I24+I25)</f>
        <v>0.22995383826295093</v>
      </c>
      <c r="K24" s="7">
        <v>1446.2404933196301</v>
      </c>
      <c r="L24" s="48">
        <f t="shared" ref="L24" si="348">K24/(K24+K25)</f>
        <v>0.20966084275436794</v>
      </c>
      <c r="M24" s="11">
        <v>4440.5658248253631</v>
      </c>
      <c r="N24" s="16">
        <f t="shared" ref="N24" si="349">M24/(M24+M25)</f>
        <v>0.35267777180727211</v>
      </c>
      <c r="O24" s="7">
        <v>5908.1533620140217</v>
      </c>
      <c r="P24" s="48">
        <f t="shared" ref="P24" si="350">O24/(O24+O25)</f>
        <v>0.213591459528362</v>
      </c>
      <c r="Q24" s="11">
        <v>4194.486639421566</v>
      </c>
      <c r="R24" s="16">
        <f t="shared" ref="R24" si="351">Q24/(Q24+Q25)</f>
        <v>0.4272241433511475</v>
      </c>
      <c r="S24" s="7">
        <v>1171.2645134051088</v>
      </c>
      <c r="T24" s="48">
        <f t="shared" ref="T24" si="352">S24/(S24+S25)</f>
        <v>0.24488072619801565</v>
      </c>
      <c r="U24" s="11">
        <v>3367.9010802160433</v>
      </c>
      <c r="V24" s="16">
        <f t="shared" ref="V24" si="353">U24/(U24+U25)</f>
        <v>0.33256651330266052</v>
      </c>
      <c r="W24" s="28">
        <f t="shared" si="11"/>
        <v>2527.1980720453103</v>
      </c>
      <c r="X24" s="31">
        <f t="shared" ref="X24" si="354">W24/(W24+W25)</f>
        <v>0.24164982855827641</v>
      </c>
      <c r="AC24" s="24" t="s">
        <v>10</v>
      </c>
      <c r="AD24" s="41" t="s">
        <v>19</v>
      </c>
      <c r="AE24" s="15">
        <f>C24+C25</f>
        <v>8482</v>
      </c>
      <c r="AF24" s="16">
        <f t="shared" ref="AF24:AH24" si="355">AE24/(AE24+AE25)</f>
        <v>4.2146701913968236E-2</v>
      </c>
      <c r="AG24" s="15">
        <f>E24+E25</f>
        <v>5021</v>
      </c>
      <c r="AH24" s="16">
        <f t="shared" si="355"/>
        <v>4.8623635836843683E-2</v>
      </c>
      <c r="AI24" s="15">
        <f>G24+G25</f>
        <v>7435</v>
      </c>
      <c r="AJ24" s="16">
        <f t="shared" ref="AJ24" si="356">AI24/(AI24+AI25)</f>
        <v>3.6124880228592351E-2</v>
      </c>
      <c r="AK24" s="15">
        <f>I24+I25</f>
        <v>11765</v>
      </c>
      <c r="AL24" s="16">
        <f t="shared" ref="AL24" si="357">AK24/(AK24+AK25)</f>
        <v>3.1170971740369421E-2</v>
      </c>
      <c r="AM24" s="15">
        <f>K24+K25</f>
        <v>6898</v>
      </c>
      <c r="AN24" s="16">
        <f t="shared" ref="AN24" si="358">AM24/(AM24+AM25)</f>
        <v>3.3703763355846711E-2</v>
      </c>
      <c r="AO24" s="15">
        <f>M24+M25</f>
        <v>12591</v>
      </c>
      <c r="AP24" s="16">
        <f t="shared" ref="AP24" si="359">AO24/(AO24+AO25)</f>
        <v>0.35683183338534319</v>
      </c>
      <c r="AQ24" s="15">
        <f>O24+O25</f>
        <v>27661</v>
      </c>
      <c r="AR24" s="16">
        <f t="shared" ref="AR24" si="360">AQ24/(AQ24+AQ25)</f>
        <v>0.19182138618715594</v>
      </c>
      <c r="AS24" s="15">
        <f>Q24+Q25</f>
        <v>9818</v>
      </c>
      <c r="AT24" s="16">
        <f t="shared" ref="AT24" si="361">AS24/(AS24+AS25)</f>
        <v>0.12160104625044876</v>
      </c>
      <c r="AU24" s="15">
        <f>S24+S25</f>
        <v>4783</v>
      </c>
      <c r="AV24" s="16">
        <f t="shared" ref="AV24" si="362">AU24/(AU24+AU25)</f>
        <v>0.16007187713909715</v>
      </c>
      <c r="AW24" s="15">
        <f>U24+U25</f>
        <v>10127</v>
      </c>
      <c r="AX24" s="16">
        <f t="shared" ref="AX24:AZ24" si="363">AW24/(AW24+AW25)</f>
        <v>0.17660260293610661</v>
      </c>
      <c r="AY24" s="53">
        <f>W24+W25</f>
        <v>10458.099999999999</v>
      </c>
      <c r="AZ24" s="31">
        <f t="shared" si="363"/>
        <v>7.2631925815297566E-2</v>
      </c>
    </row>
    <row r="25" spans="1:55">
      <c r="A25" s="19"/>
      <c r="B25" s="40" t="s">
        <v>14</v>
      </c>
      <c r="C25" s="3">
        <v>7976.8560265214301</v>
      </c>
      <c r="D25" s="9">
        <f t="shared" ref="D25:F25" si="364">C25/(C24+C25)</f>
        <v>0.94044518115084064</v>
      </c>
      <c r="E25" s="13">
        <v>4457.1820733908162</v>
      </c>
      <c r="F25" s="14">
        <f t="shared" si="364"/>
        <v>0.88770804090635658</v>
      </c>
      <c r="G25" s="3">
        <v>6466</v>
      </c>
      <c r="H25" s="9">
        <f t="shared" ref="H25" si="365">G25/(G24+G25)</f>
        <v>0.86967047747141901</v>
      </c>
      <c r="I25" s="13">
        <v>9059.5930928363814</v>
      </c>
      <c r="J25" s="14">
        <f t="shared" ref="J25" si="366">I25/(I24+I25)</f>
        <v>0.77004616173704898</v>
      </c>
      <c r="K25" s="3">
        <v>5451.7595066803697</v>
      </c>
      <c r="L25" s="9">
        <f t="shared" ref="L25" si="367">K25/(K24+K25)</f>
        <v>0.79033915724563197</v>
      </c>
      <c r="M25" s="13">
        <v>8150.4341751746369</v>
      </c>
      <c r="N25" s="14">
        <f t="shared" ref="N25" si="368">M25/(M24+M25)</f>
        <v>0.64732222819272789</v>
      </c>
      <c r="O25" s="3">
        <v>21752.846637985978</v>
      </c>
      <c r="P25" s="9">
        <f t="shared" ref="P25" si="369">O25/(O24+O25)</f>
        <v>0.786408540471638</v>
      </c>
      <c r="Q25" s="13">
        <v>5623.513360578434</v>
      </c>
      <c r="R25" s="14">
        <f t="shared" ref="R25" si="370">Q25/(Q24+Q25)</f>
        <v>0.57277585664885255</v>
      </c>
      <c r="S25" s="3">
        <v>3611.7354865948914</v>
      </c>
      <c r="T25" s="9">
        <f t="shared" ref="T25" si="371">S25/(S24+S25)</f>
        <v>0.7551192738019844</v>
      </c>
      <c r="U25" s="13">
        <v>6759.0989197839572</v>
      </c>
      <c r="V25" s="14">
        <f t="shared" ref="V25" si="372">U25/(U24+U25)</f>
        <v>0.66743348669733948</v>
      </c>
      <c r="W25" s="28">
        <f t="shared" si="11"/>
        <v>7930.9019279546892</v>
      </c>
      <c r="X25" s="36">
        <f t="shared" ref="X25" si="373">W25/(W24+W25)</f>
        <v>0.75835017144172367</v>
      </c>
      <c r="AC25" s="19"/>
      <c r="AD25" s="40" t="s">
        <v>20</v>
      </c>
      <c r="AE25" s="13">
        <f>AE46</f>
        <v>192767.43625040565</v>
      </c>
      <c r="AF25" s="14">
        <f t="shared" ref="AF25:AH25" si="374">AE25/(AE24+AE25)</f>
        <v>0.95785329808603181</v>
      </c>
      <c r="AG25" s="13">
        <f>AG46</f>
        <v>98241.537109481797</v>
      </c>
      <c r="AH25" s="14">
        <f t="shared" si="374"/>
        <v>0.9513763641631563</v>
      </c>
      <c r="AI25" s="13">
        <f>AI46</f>
        <v>198378.83115881719</v>
      </c>
      <c r="AJ25" s="14">
        <f t="shared" ref="AJ25" si="375">AI25/(AI24+AI25)</f>
        <v>0.96387511977140761</v>
      </c>
      <c r="AK25" s="13">
        <f>AK46</f>
        <v>365669.49572228728</v>
      </c>
      <c r="AL25" s="14">
        <f t="shared" ref="AL25" si="376">AK25/(AK24+AK25)</f>
        <v>0.96882902825963058</v>
      </c>
      <c r="AM25" s="13">
        <f>AM46</f>
        <v>197767.57182859461</v>
      </c>
      <c r="AN25" s="14">
        <f t="shared" ref="AN25" si="377">AM25/(AM24+AM25)</f>
        <v>0.96629623664415332</v>
      </c>
      <c r="AO25" s="13">
        <f>AO46</f>
        <v>22694.528985870951</v>
      </c>
      <c r="AP25" s="14">
        <f t="shared" ref="AP25" si="378">AO25/(AO24+AO25)</f>
        <v>0.64316816661465681</v>
      </c>
      <c r="AQ25" s="13">
        <f>AQ46</f>
        <v>116540.85647606448</v>
      </c>
      <c r="AR25" s="14">
        <f t="shared" ref="AR25" si="379">AQ25/(AQ24+AQ25)</f>
        <v>0.80817861381284406</v>
      </c>
      <c r="AS25" s="13">
        <f>AS46</f>
        <v>70921.436894144048</v>
      </c>
      <c r="AT25" s="14">
        <f t="shared" ref="AT25" si="380">AS25/(AS24+AS25)</f>
        <v>0.87839895374955124</v>
      </c>
      <c r="AU25" s="13">
        <f>AU46</f>
        <v>25097.326797465688</v>
      </c>
      <c r="AV25" s="14">
        <f t="shared" ref="AV25" si="381">AU25/(AU24+AU25)</f>
        <v>0.83992812286090279</v>
      </c>
      <c r="AW25" s="13">
        <f>AW46</f>
        <v>47216.435666482597</v>
      </c>
      <c r="AX25" s="14">
        <f t="shared" ref="AX25:AZ25" si="382">AW25/(AW24+AW25)</f>
        <v>0.82339739706389337</v>
      </c>
      <c r="AY25" s="54">
        <f>AY46</f>
        <v>133529.54568896146</v>
      </c>
      <c r="AZ25" s="36">
        <f t="shared" si="382"/>
        <v>0.92736807418470235</v>
      </c>
    </row>
    <row r="26" spans="1:55">
      <c r="A26" s="17" t="s">
        <v>11</v>
      </c>
      <c r="B26" s="39" t="s">
        <v>13</v>
      </c>
      <c r="C26" s="6">
        <v>196.36221765913757</v>
      </c>
      <c r="D26" s="48">
        <f t="shared" ref="D26:F26" si="383">C26/(C26+C27)</f>
        <v>4.0246406570841886E-2</v>
      </c>
      <c r="E26" s="15">
        <v>695.86606914212553</v>
      </c>
      <c r="F26" s="16">
        <f t="shared" si="383"/>
        <v>8.8860435339308583E-2</v>
      </c>
      <c r="G26" s="6">
        <v>701.58550845688035</v>
      </c>
      <c r="H26" s="48">
        <f t="shared" ref="H26" si="384">G26/(G26+G27)</f>
        <v>0.1463771142200877</v>
      </c>
      <c r="I26" s="15">
        <v>2857.8469656992083</v>
      </c>
      <c r="J26" s="16">
        <f t="shared" ref="J26" si="385">I26/(I26+I27)</f>
        <v>0.41454119026678393</v>
      </c>
      <c r="K26" s="6">
        <v>1437.7941751793089</v>
      </c>
      <c r="L26" s="48">
        <f t="shared" ref="L26" si="386">K26/(K26+K27)</f>
        <v>0.28624212127798304</v>
      </c>
      <c r="M26" s="15">
        <v>2062.3476000000001</v>
      </c>
      <c r="N26" s="16">
        <f t="shared" ref="N26" si="387">M26/(M26+M27)</f>
        <v>0.29220000000000002</v>
      </c>
      <c r="O26" s="6">
        <v>14944.004677268475</v>
      </c>
      <c r="P26" s="48">
        <f t="shared" ref="P26" si="388">O26/(O26+O27)</f>
        <v>0.65486435921421882</v>
      </c>
      <c r="Q26" s="15">
        <v>5921.0241404535482</v>
      </c>
      <c r="R26" s="16">
        <f t="shared" ref="R26" si="389">Q26/(Q26+Q27)</f>
        <v>0.49743964886613024</v>
      </c>
      <c r="S26" s="6">
        <v>5525.8430379746833</v>
      </c>
      <c r="T26" s="48">
        <f t="shared" ref="T26" si="390">S26/(S26+S27)</f>
        <v>0.62936708860759494</v>
      </c>
      <c r="U26" s="15">
        <v>7630.8034699989676</v>
      </c>
      <c r="V26" s="16">
        <f t="shared" ref="V26" si="391">U26/(U26+U27)</f>
        <v>0.7562738820613446</v>
      </c>
      <c r="W26" s="30">
        <f t="shared" si="11"/>
        <v>4197.3477861832334</v>
      </c>
      <c r="X26" s="31">
        <f t="shared" ref="X26" si="392">W26/(W26+W27)</f>
        <v>0.46600435058822853</v>
      </c>
      <c r="AC26" s="17" t="s">
        <v>11</v>
      </c>
      <c r="AD26" s="41" t="s">
        <v>19</v>
      </c>
      <c r="AE26" s="2">
        <f>C26+C27</f>
        <v>4879</v>
      </c>
      <c r="AF26" s="16">
        <f t="shared" ref="AF26:AH26" si="393">AE26/(AE26+AE27)</f>
        <v>3.7622926021655734E-2</v>
      </c>
      <c r="AG26" s="2">
        <f>E26+E27</f>
        <v>7831</v>
      </c>
      <c r="AH26" s="16">
        <f t="shared" si="393"/>
        <v>3.1967675253869406E-2</v>
      </c>
      <c r="AI26" s="2">
        <f>G26+G27</f>
        <v>4793</v>
      </c>
      <c r="AJ26" s="16">
        <f t="shared" ref="AJ26" si="394">AI26/(AI26+AI27)</f>
        <v>5.9979110238822589E-2</v>
      </c>
      <c r="AK26" s="2">
        <f>I26+I27</f>
        <v>6894</v>
      </c>
      <c r="AL26" s="16">
        <f t="shared" ref="AL26" si="395">AK26/(AK26+AK27)</f>
        <v>2.7002379322852117E-2</v>
      </c>
      <c r="AM26" s="2">
        <f>K26+K27</f>
        <v>5023</v>
      </c>
      <c r="AN26" s="16">
        <f t="shared" ref="AN26" si="396">AM26/(AM26+AM27)</f>
        <v>1.9512033307287815E-2</v>
      </c>
      <c r="AO26" s="2">
        <f>M26+M27</f>
        <v>7058</v>
      </c>
      <c r="AP26" s="16">
        <f t="shared" ref="AP26" si="397">AO26/(AO26+AO27)</f>
        <v>0.16157865601305962</v>
      </c>
      <c r="AQ26" s="2">
        <f>O26+O27</f>
        <v>22820</v>
      </c>
      <c r="AR26" s="16">
        <f t="shared" ref="AR26" si="398">AQ26/(AQ26+AQ27)</f>
        <v>0.11499903393003928</v>
      </c>
      <c r="AS26" s="2">
        <f>Q26+Q27</f>
        <v>11903</v>
      </c>
      <c r="AT26" s="16">
        <f t="shared" ref="AT26" si="399">AS26/(AS26+AS27)</f>
        <v>6.9070582607769909E-2</v>
      </c>
      <c r="AU26" s="2">
        <f>S26+S27</f>
        <v>8780</v>
      </c>
      <c r="AV26" s="16">
        <f t="shared" ref="AV26" si="400">AU26/(AU26+AU27)</f>
        <v>5.7586415574650024E-2</v>
      </c>
      <c r="AW26" s="2">
        <f>U26+U27</f>
        <v>10090</v>
      </c>
      <c r="AX26" s="16">
        <f t="shared" ref="AX26:AZ26" si="401">AW26/(AW26+AW27)</f>
        <v>7.6866952805886013E-2</v>
      </c>
      <c r="AY26" s="55">
        <f>W26+W27</f>
        <v>9007.1</v>
      </c>
      <c r="AZ26" s="31">
        <f t="shared" si="401"/>
        <v>5.4081045511810505E-2</v>
      </c>
    </row>
    <row r="27" spans="1:55" ht="16" thickBot="1">
      <c r="A27" s="19"/>
      <c r="B27" s="40" t="s">
        <v>14</v>
      </c>
      <c r="C27" s="3">
        <v>4682.637782340862</v>
      </c>
      <c r="D27" s="9">
        <f t="shared" ref="D27:F27" si="402">C27/(C26+C27)</f>
        <v>0.959753593429158</v>
      </c>
      <c r="E27" s="13">
        <v>7135.1339308578745</v>
      </c>
      <c r="F27" s="14">
        <f t="shared" si="402"/>
        <v>0.91113956466069146</v>
      </c>
      <c r="G27" s="3">
        <v>4091.4144915431198</v>
      </c>
      <c r="H27" s="9">
        <f t="shared" ref="H27" si="403">G27/(G26+G27)</f>
        <v>0.8536228857799123</v>
      </c>
      <c r="I27" s="13">
        <v>4036.1530343007917</v>
      </c>
      <c r="J27" s="14">
        <f t="shared" ref="J27" si="404">I27/(I26+I27)</f>
        <v>0.58545880973321607</v>
      </c>
      <c r="K27" s="3">
        <v>3585.2058248206913</v>
      </c>
      <c r="L27" s="9">
        <f t="shared" ref="L27" si="405">K27/(K26+K27)</f>
        <v>0.71375787872201701</v>
      </c>
      <c r="M27" s="13">
        <v>4995.6523999999999</v>
      </c>
      <c r="N27" s="14">
        <f t="shared" ref="N27" si="406">M27/(M26+M27)</f>
        <v>0.70779999999999998</v>
      </c>
      <c r="O27" s="3">
        <v>7875.9953227315245</v>
      </c>
      <c r="P27" s="9">
        <f t="shared" ref="P27" si="407">O27/(O26+O27)</f>
        <v>0.34513564078578107</v>
      </c>
      <c r="Q27" s="13">
        <v>5981.9758595464518</v>
      </c>
      <c r="R27" s="14">
        <f t="shared" ref="R27" si="408">Q27/(Q26+Q27)</f>
        <v>0.50256035113386976</v>
      </c>
      <c r="S27" s="3">
        <v>3254.1569620253163</v>
      </c>
      <c r="T27" s="9">
        <f t="shared" ref="T27" si="409">S27/(S26+S27)</f>
        <v>0.37063291139240506</v>
      </c>
      <c r="U27" s="13">
        <v>2459.1965300010329</v>
      </c>
      <c r="V27" s="14">
        <f t="shared" ref="V27" si="410">U27/(U26+U27)</f>
        <v>0.2437261179386554</v>
      </c>
      <c r="W27" s="28">
        <f t="shared" si="11"/>
        <v>4809.7522138167669</v>
      </c>
      <c r="X27" s="29">
        <f t="shared" ref="X27" si="411">W27/(W26+W27)</f>
        <v>0.53399564941177147</v>
      </c>
      <c r="Y27" t="s">
        <v>34</v>
      </c>
      <c r="Z27" t="s">
        <v>35</v>
      </c>
      <c r="AA27" t="s">
        <v>36</v>
      </c>
      <c r="AC27" s="19"/>
      <c r="AD27" s="40" t="s">
        <v>20</v>
      </c>
      <c r="AE27" s="2">
        <f>AE47</f>
        <v>124802.56695711681</v>
      </c>
      <c r="AF27" s="14">
        <f t="shared" ref="AF27:AH27" si="412">AE27/(AE26+AE27)</f>
        <v>0.96237707397834427</v>
      </c>
      <c r="AG27" s="2">
        <f>AG47</f>
        <v>237135.20219676831</v>
      </c>
      <c r="AH27" s="14">
        <f t="shared" si="412"/>
        <v>0.96803232474613055</v>
      </c>
      <c r="AI27" s="2">
        <f>AI47</f>
        <v>75118.15541586747</v>
      </c>
      <c r="AJ27" s="14">
        <f t="shared" ref="AJ27" si="413">AI27/(AI26+AI27)</f>
        <v>0.94002088976117737</v>
      </c>
      <c r="AK27" s="2">
        <f>AK47</f>
        <v>248416.83455914594</v>
      </c>
      <c r="AL27" s="14">
        <f t="shared" ref="AL27" si="414">AK27/(AK26+AK27)</f>
        <v>0.9729976206771479</v>
      </c>
      <c r="AM27" s="2">
        <f>AM47</f>
        <v>252407.88487471428</v>
      </c>
      <c r="AN27" s="14">
        <f t="shared" ref="AN27" si="415">AM27/(AM26+AM27)</f>
        <v>0.98048796669271221</v>
      </c>
      <c r="AO27" s="2">
        <f>AO47</f>
        <v>36623.511990231782</v>
      </c>
      <c r="AP27" s="14">
        <f t="shared" ref="AP27" si="416">AO27/(AO26+AO27)</f>
        <v>0.83842134398694035</v>
      </c>
      <c r="AQ27" s="2">
        <f>AQ47</f>
        <v>175616.44959559187</v>
      </c>
      <c r="AR27" s="14">
        <f t="shared" ref="AR27" si="417">AQ27/(AQ26+AQ27)</f>
        <v>0.8850009660699607</v>
      </c>
      <c r="AS27" s="2">
        <f>AS47</f>
        <v>160427.9627717112</v>
      </c>
      <c r="AT27" s="14">
        <f t="shared" ref="AT27" si="418">AS27/(AS26+AS27)</f>
        <v>0.93092941739223012</v>
      </c>
      <c r="AU27" s="2">
        <f>AU47</f>
        <v>143686.51336752105</v>
      </c>
      <c r="AV27" s="14">
        <f t="shared" ref="AV27" si="419">AU27/(AU26+AU27)</f>
        <v>0.94241358442534995</v>
      </c>
      <c r="AW27" s="2">
        <f>AW47</f>
        <v>121175.77328335785</v>
      </c>
      <c r="AX27" s="14">
        <f t="shared" ref="AX27:AZ27" si="420">AW27/(AW26+AW27)</f>
        <v>0.92313304719411404</v>
      </c>
      <c r="AY27" s="55">
        <f>AY47</f>
        <v>157541.08550120267</v>
      </c>
      <c r="AZ27" s="29">
        <f t="shared" si="420"/>
        <v>0.94591895448818941</v>
      </c>
      <c r="BA27" t="s">
        <v>34</v>
      </c>
      <c r="BB27" t="s">
        <v>35</v>
      </c>
      <c r="BC27" t="s">
        <v>36</v>
      </c>
    </row>
    <row r="28" spans="1:55">
      <c r="A28" s="25" t="s">
        <v>28</v>
      </c>
      <c r="B28" s="42" t="s">
        <v>13</v>
      </c>
      <c r="C28" s="26">
        <f>C4+C6+C8+C10+C12+C14+C16+C18+C20+C22+C24+C26</f>
        <v>248442.89964258665</v>
      </c>
      <c r="D28" s="49">
        <f t="shared" ref="D28:X28" si="421">C28/(C28+C29)</f>
        <v>0.46375513261141388</v>
      </c>
      <c r="E28" s="28">
        <f t="shared" ref="E28" si="422">E4+E6+E8+E10+E12+E14+E16+E18+E20+E22+E24+E26</f>
        <v>321169.53136185958</v>
      </c>
      <c r="F28" s="31">
        <f t="shared" si="421"/>
        <v>0.53257971024029649</v>
      </c>
      <c r="G28" s="26">
        <f t="shared" ref="G28" si="423">G4+G6+G8+G10+G12+G14+G16+G18+G20+G22+G24+G26</f>
        <v>546130.62437939667</v>
      </c>
      <c r="H28" s="49">
        <f t="shared" si="421"/>
        <v>0.63236716735935983</v>
      </c>
      <c r="I28" s="28">
        <f t="shared" ref="I28" si="424">I4+I6+I8+I10+I12+I14+I16+I18+I20+I22+I24+I26</f>
        <v>479178.80670344655</v>
      </c>
      <c r="J28" s="31">
        <f t="shared" si="421"/>
        <v>0.62983958451809818</v>
      </c>
      <c r="K28" s="26">
        <f t="shared" ref="K28" si="425">K4+K6+K8+K10+K12+K14+K16+K18+K20+K22+K24+K26</f>
        <v>743137.93238360027</v>
      </c>
      <c r="L28" s="49">
        <f t="shared" si="421"/>
        <v>0.65301184902813336</v>
      </c>
      <c r="M28" s="28">
        <f t="shared" ref="M28" si="426">M4+M6+M8+M10+M12+M14+M16+M18+M20+M22+M24+M26</f>
        <v>415912.05526595883</v>
      </c>
      <c r="N28" s="31">
        <f t="shared" si="421"/>
        <v>0.62895760786175559</v>
      </c>
      <c r="O28" s="26">
        <f t="shared" ref="O28" si="427">O4+O6+O8+O10+O12+O14+O16+O18+O20+O22+O24+O26</f>
        <v>352991.19597019802</v>
      </c>
      <c r="P28" s="49">
        <f t="shared" si="421"/>
        <v>0.47334923178759902</v>
      </c>
      <c r="Q28" s="28">
        <f t="shared" ref="Q28" si="428">Q4+Q6+Q8+Q10+Q12+Q14+Q16+Q18+Q20+Q22+Q24+Q26</f>
        <v>394940.90832338005</v>
      </c>
      <c r="R28" s="31">
        <f t="shared" si="421"/>
        <v>0.64374836320562945</v>
      </c>
      <c r="S28" s="26">
        <f t="shared" ref="S28" si="429">S4+S6+S8+S10+S12+S14+S16+S18+S20+S22+S24+S26</f>
        <v>347914.40412665036</v>
      </c>
      <c r="T28" s="49">
        <f t="shared" si="421"/>
        <v>0.62440667512572035</v>
      </c>
      <c r="U28" s="28">
        <f t="shared" ref="U28" si="430">U4+U6+U8+U10+U12+U14+U16+U18+U20+U22+U24+U26</f>
        <v>759506.40530308266</v>
      </c>
      <c r="V28" s="49">
        <f t="shared" si="421"/>
        <v>0.75053377403450017</v>
      </c>
      <c r="W28" s="44">
        <f t="shared" ref="W28" si="431">W4+W6+W8+W10+W12+W14+W16+W18+W20+W22+W24+W26</f>
        <v>460932.47634601599</v>
      </c>
      <c r="X28" s="45">
        <f t="shared" si="421"/>
        <v>0.61532675946959881</v>
      </c>
      <c r="Y28" s="2">
        <f>MIN(C28,E28,G28,I28,K28,M28,O28,Q28,S28,U28)</f>
        <v>248442.89964258665</v>
      </c>
      <c r="Z28" s="51">
        <f>MAX(C28,E28,G28,I28,K28,M28,O28,Q28,S28,U28)</f>
        <v>759506.40530308266</v>
      </c>
      <c r="AA28" s="52">
        <f>Z28-Y28</f>
        <v>511063.50566049601</v>
      </c>
      <c r="AC28" s="25" t="s">
        <v>28</v>
      </c>
      <c r="AD28" s="42" t="s">
        <v>19</v>
      </c>
      <c r="AE28" s="30">
        <f>C28+C29</f>
        <v>535720</v>
      </c>
      <c r="AF28" s="31">
        <f t="shared" ref="AF28:AH28" si="432">AE28/(AE28+AE29)</f>
        <v>5.9854592663282233E-2</v>
      </c>
      <c r="AG28" s="30">
        <f>E28+E29</f>
        <v>603045</v>
      </c>
      <c r="AH28" s="31">
        <f t="shared" si="432"/>
        <v>6.8549490979216685E-2</v>
      </c>
      <c r="AI28" s="30">
        <f>G28+G29</f>
        <v>863629.00000000012</v>
      </c>
      <c r="AJ28" s="31">
        <f t="shared" ref="AJ28" si="433">AI28/(AI28+AI29)</f>
        <v>8.3849050333344999E-2</v>
      </c>
      <c r="AK28" s="30">
        <f>I28+I29</f>
        <v>760795</v>
      </c>
      <c r="AL28" s="31">
        <f t="shared" ref="AL28" si="434">AK28/(AK28+AK29)</f>
        <v>9.01376681964456E-2</v>
      </c>
      <c r="AM28" s="30">
        <f>K28+K29</f>
        <v>1138016</v>
      </c>
      <c r="AN28" s="31">
        <f t="shared" ref="AN28" si="435">AM28/(AM28+AM29)</f>
        <v>0.14237167795053249</v>
      </c>
      <c r="AO28" s="30">
        <f>M28+M29</f>
        <v>661272</v>
      </c>
      <c r="AP28" s="31">
        <f t="shared" ref="AP28" si="436">AO28/(AO28+AO29)</f>
        <v>9.8966870607255022E-2</v>
      </c>
      <c r="AQ28" s="30">
        <f>O28+O29</f>
        <v>745731</v>
      </c>
      <c r="AR28" s="31">
        <f t="shared" ref="AR28" si="437">AQ28/(AQ28+AQ29)</f>
        <v>0.10838059151811485</v>
      </c>
      <c r="AS28" s="30">
        <f>Q28+Q29</f>
        <v>613502</v>
      </c>
      <c r="AT28" s="31">
        <f t="shared" ref="AT28" si="438">AS28/(AS28+AS29)</f>
        <v>9.474533958893884E-2</v>
      </c>
      <c r="AU28" s="30">
        <f>S28+S29</f>
        <v>557192</v>
      </c>
      <c r="AV28" s="31">
        <f t="shared" ref="AV28" si="439">AU28/(AU28+AU29)</f>
        <v>0.12601843630833845</v>
      </c>
      <c r="AW28" s="30">
        <f>U28+U29</f>
        <v>1011955</v>
      </c>
      <c r="AX28" s="49">
        <f t="shared" ref="AX28:AZ28" si="440">AW28/(AW28+AW29)</f>
        <v>0.18303651236524995</v>
      </c>
      <c r="AY28" s="57">
        <f>W28+W29</f>
        <v>749085.7</v>
      </c>
      <c r="AZ28" s="45">
        <f t="shared" si="440"/>
        <v>0.10059035577543735</v>
      </c>
      <c r="BA28" s="2">
        <f>MIN(AE28,AG28,AI28,AK28,AM28,AO28,AQ28,AS28,AU28,AW28)</f>
        <v>535720</v>
      </c>
      <c r="BB28" s="51">
        <f>MAX(AE28,AG28,AI28,AK28,AM28,AO28,AQ28,AS28,AU28,AW28)</f>
        <v>1138016</v>
      </c>
      <c r="BC28" s="52">
        <f>BB28-BA28</f>
        <v>602296</v>
      </c>
    </row>
    <row r="29" spans="1:55" ht="16" thickBot="1">
      <c r="A29" s="32"/>
      <c r="B29" s="43" t="s">
        <v>31</v>
      </c>
      <c r="C29" s="33">
        <f>C5+C7+C9+C11+C13+C15+C17+C19+C21+C23+C25+C27</f>
        <v>287277.10035741335</v>
      </c>
      <c r="D29" s="34">
        <f t="shared" ref="D29:X29" si="441">C29/(C28+C29)</f>
        <v>0.53624486738858612</v>
      </c>
      <c r="E29" s="35">
        <f t="shared" ref="E29" si="442">E5+E7+E9+E11+E13+E15+E17+E19+E21+E23+E25+E27</f>
        <v>281875.46863814042</v>
      </c>
      <c r="F29" s="36">
        <f t="shared" si="441"/>
        <v>0.46742028975970351</v>
      </c>
      <c r="G29" s="33">
        <f t="shared" ref="G29" si="443">G5+G7+G9+G11+G13+G15+G17+G19+G21+G23+G25+G27</f>
        <v>317498.37562060344</v>
      </c>
      <c r="H29" s="34">
        <f t="shared" si="441"/>
        <v>0.36763283264064012</v>
      </c>
      <c r="I29" s="35">
        <f t="shared" ref="I29" si="444">I5+I7+I9+I11+I13+I15+I17+I19+I21+I23+I25+I27</f>
        <v>281616.19329655345</v>
      </c>
      <c r="J29" s="36">
        <f t="shared" si="441"/>
        <v>0.37016041548190176</v>
      </c>
      <c r="K29" s="33">
        <f t="shared" ref="K29" si="445">K5+K7+K9+K11+K13+K15+K17+K19+K21+K23+K25+K27</f>
        <v>394878.06761639967</v>
      </c>
      <c r="L29" s="34">
        <f t="shared" si="441"/>
        <v>0.34698815097186653</v>
      </c>
      <c r="M29" s="35">
        <f t="shared" ref="M29" si="446">M5+M7+M9+M11+M13+M15+M17+M19+M21+M23+M25+M27</f>
        <v>245359.94473404123</v>
      </c>
      <c r="N29" s="36">
        <f t="shared" si="441"/>
        <v>0.37104239213824453</v>
      </c>
      <c r="O29" s="33">
        <f t="shared" ref="O29" si="447">O5+O7+O9+O11+O13+O15+O17+O19+O21+O23+O25+O27</f>
        <v>392739.80402980198</v>
      </c>
      <c r="P29" s="34">
        <f t="shared" si="441"/>
        <v>0.52665076821240098</v>
      </c>
      <c r="Q29" s="35">
        <f t="shared" ref="Q29" si="448">Q5+Q7+Q9+Q11+Q13+Q15+Q17+Q19+Q21+Q23+Q25+Q27</f>
        <v>218561.09167661989</v>
      </c>
      <c r="R29" s="36">
        <f t="shared" si="441"/>
        <v>0.3562516367943705</v>
      </c>
      <c r="S29" s="33">
        <f t="shared" ref="S29" si="449">S5+S7+S9+S11+S13+S15+S17+S19+S21+S23+S25+S27</f>
        <v>209277.59587334961</v>
      </c>
      <c r="T29" s="34">
        <f t="shared" si="441"/>
        <v>0.3755933248742796</v>
      </c>
      <c r="U29" s="35">
        <f t="shared" ref="U29" si="450">U5+U7+U9+U11+U13+U15+U17+U19+U21+U23+U25+U27</f>
        <v>252448.59469691737</v>
      </c>
      <c r="V29" s="34">
        <f t="shared" si="441"/>
        <v>0.2494662259654998</v>
      </c>
      <c r="W29" s="46">
        <f t="shared" ref="W29" si="451">W5+W7+W9+W11+W13+W15+W17+W19+W21+W23+W25+W27</f>
        <v>288153.22365398397</v>
      </c>
      <c r="X29" s="47">
        <f t="shared" si="441"/>
        <v>0.38467324053040125</v>
      </c>
      <c r="Y29" s="2">
        <f>MIN(C29,E29,G29,I29,K29,M29,O29,Q29,S29,U29)</f>
        <v>209277.59587334961</v>
      </c>
      <c r="Z29" s="51">
        <f>MAX(C29,E29,G29,I29,K29,M29,O29,Q29,S29,U29)</f>
        <v>394878.06761639967</v>
      </c>
      <c r="AA29" s="52">
        <f>Z29-Y29</f>
        <v>185600.47174305006</v>
      </c>
      <c r="AC29" s="32"/>
      <c r="AD29" s="43" t="s">
        <v>20</v>
      </c>
      <c r="AE29" s="35">
        <f>SUM(AE36:AE47)</f>
        <v>8414637.4606838338</v>
      </c>
      <c r="AF29" s="36">
        <f t="shared" ref="AF29:AH29" si="452">AE29/(AE28+AE29)</f>
        <v>0.94014540733671781</v>
      </c>
      <c r="AG29" s="35">
        <f>SUM(AG36:AG47)</f>
        <v>8194175.685166508</v>
      </c>
      <c r="AH29" s="36">
        <f t="shared" si="452"/>
        <v>0.9314505090207833</v>
      </c>
      <c r="AI29" s="35">
        <f>SUM(AI36:AI47)</f>
        <v>9436177.5758241881</v>
      </c>
      <c r="AJ29" s="36">
        <f t="shared" ref="AJ29" si="453">AI29/(AI28+AI29)</f>
        <v>0.916150949666655</v>
      </c>
      <c r="AK29" s="35">
        <f>SUM(AK36:AK47)</f>
        <v>7679571.9988658577</v>
      </c>
      <c r="AL29" s="36">
        <f t="shared" ref="AL29" si="454">AK29/(AK28+AK29)</f>
        <v>0.90986233180355436</v>
      </c>
      <c r="AM29" s="35">
        <f>SUM(AM36:AM47)</f>
        <v>6855259.1821286213</v>
      </c>
      <c r="AN29" s="36">
        <f t="shared" ref="AN29" si="455">AM29/(AM28+AM29)</f>
        <v>0.85762832204946748</v>
      </c>
      <c r="AO29" s="35">
        <f>SUM(AO36:AO47)</f>
        <v>6020479.1349249808</v>
      </c>
      <c r="AP29" s="36">
        <f t="shared" ref="AP29" si="456">AO29/(AO28+AO29)</f>
        <v>0.90103312939274494</v>
      </c>
      <c r="AQ29" s="35">
        <f>SUM(AQ36:AQ47)</f>
        <v>6134938.2190396255</v>
      </c>
      <c r="AR29" s="36">
        <f t="shared" ref="AR29" si="457">AQ29/(AQ28+AQ29)</f>
        <v>0.89161940848188515</v>
      </c>
      <c r="AS29" s="35">
        <f>SUM(AS36:AS47)</f>
        <v>5861771.6404949678</v>
      </c>
      <c r="AT29" s="36">
        <f t="shared" ref="AT29" si="458">AS29/(AS28+AS29)</f>
        <v>0.90525466041106117</v>
      </c>
      <c r="AU29" s="35">
        <f>SUM(AU36:AU47)</f>
        <v>3864319.7749650362</v>
      </c>
      <c r="AV29" s="36">
        <f t="shared" ref="AV29" si="459">AU29/(AU28+AU29)</f>
        <v>0.87398156369166147</v>
      </c>
      <c r="AW29" s="35">
        <f>SUM(AW36:AW47)</f>
        <v>4516750.6496172771</v>
      </c>
      <c r="AX29" s="34">
        <f t="shared" ref="AX29:AZ29" si="460">AW29/(AW28+AW29)</f>
        <v>0.81696348763475002</v>
      </c>
      <c r="AY29" s="58">
        <f>SUM(AY36:AY47)</f>
        <v>6697808.1321710898</v>
      </c>
      <c r="AZ29" s="47">
        <f t="shared" si="460"/>
        <v>0.8994096442245626</v>
      </c>
      <c r="BA29" s="2">
        <f>MIN(AE29,AG29,AI29,AK29,AM29,AO29,AQ29,AS29,AU29,AW29)</f>
        <v>3864319.7749650362</v>
      </c>
      <c r="BB29" s="51">
        <f>MAX(AE29,AG29,AI29,AK29,AM29,AO29,AQ29,AS29,AU29,AW29)</f>
        <v>9436177.5758241881</v>
      </c>
      <c r="BC29" s="52">
        <f>BB29-BA29</f>
        <v>5571857.8008591514</v>
      </c>
    </row>
    <row r="32" spans="1:55">
      <c r="A32" t="s">
        <v>26</v>
      </c>
    </row>
    <row r="33" spans="1:51">
      <c r="C33">
        <v>2005</v>
      </c>
      <c r="E33">
        <v>2006</v>
      </c>
      <c r="G33">
        <f>E33+1</f>
        <v>2007</v>
      </c>
      <c r="I33">
        <f t="shared" ref="I33" si="461">G33+1</f>
        <v>2008</v>
      </c>
      <c r="K33">
        <f t="shared" ref="K33" si="462">I33+1</f>
        <v>2009</v>
      </c>
      <c r="M33">
        <f t="shared" ref="M33" si="463">K33+1</f>
        <v>2010</v>
      </c>
      <c r="O33">
        <f t="shared" ref="O33" si="464">M33+1</f>
        <v>2011</v>
      </c>
      <c r="Q33">
        <f t="shared" ref="Q33" si="465">O33+1</f>
        <v>2012</v>
      </c>
      <c r="S33">
        <f t="shared" ref="S33" si="466">Q33+1</f>
        <v>2013</v>
      </c>
      <c r="U33">
        <f t="shared" ref="U33" si="467">S33+1</f>
        <v>2014</v>
      </c>
      <c r="AD33" t="s">
        <v>15</v>
      </c>
      <c r="AG33" t="s">
        <v>22</v>
      </c>
      <c r="AI33" t="s">
        <v>23</v>
      </c>
    </row>
    <row r="34" spans="1:51">
      <c r="A34" s="5" t="s">
        <v>5</v>
      </c>
      <c r="B34" s="5" t="s">
        <v>13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0</v>
      </c>
      <c r="R34" s="6"/>
      <c r="S34" s="6">
        <v>0</v>
      </c>
      <c r="T34" s="6"/>
      <c r="U34" s="6">
        <v>0</v>
      </c>
      <c r="V34" s="7"/>
      <c r="AD34" t="s">
        <v>24</v>
      </c>
    </row>
    <row r="35" spans="1:51">
      <c r="A35" s="1"/>
      <c r="B35" s="1" t="s">
        <v>14</v>
      </c>
      <c r="C35" s="3">
        <v>0</v>
      </c>
      <c r="D35" s="3"/>
      <c r="E35" s="3">
        <v>0</v>
      </c>
      <c r="F35" s="3"/>
      <c r="G35" s="3">
        <v>12</v>
      </c>
      <c r="H35" s="3"/>
      <c r="I35" s="3">
        <v>0</v>
      </c>
      <c r="J35" s="3"/>
      <c r="K35" s="3">
        <v>0</v>
      </c>
      <c r="L35" s="3"/>
      <c r="M35" s="3">
        <v>0</v>
      </c>
      <c r="N35" s="3"/>
      <c r="O35" s="3">
        <v>0</v>
      </c>
      <c r="P35" s="3"/>
      <c r="Q35" s="3">
        <v>0</v>
      </c>
      <c r="R35" s="3"/>
      <c r="S35" s="3">
        <v>0</v>
      </c>
      <c r="T35" s="3"/>
      <c r="U35" s="3">
        <v>0</v>
      </c>
      <c r="V35" s="7"/>
      <c r="AE35">
        <v>2005</v>
      </c>
      <c r="AG35">
        <v>2006</v>
      </c>
      <c r="AI35">
        <f>AG35+1</f>
        <v>2007</v>
      </c>
      <c r="AK35">
        <f>AI35+1</f>
        <v>2008</v>
      </c>
      <c r="AM35">
        <f>AK35+1</f>
        <v>2009</v>
      </c>
      <c r="AO35">
        <f>AM35+1</f>
        <v>2010</v>
      </c>
      <c r="AQ35">
        <f>AO35+1</f>
        <v>2011</v>
      </c>
      <c r="AS35">
        <f>AQ35+1</f>
        <v>2012</v>
      </c>
      <c r="AU35">
        <f>AS35+1</f>
        <v>2013</v>
      </c>
      <c r="AW35">
        <f t="shared" ref="AW35" si="468">AU35+1</f>
        <v>2014</v>
      </c>
      <c r="AY35" t="s">
        <v>33</v>
      </c>
    </row>
    <row r="36" spans="1:51">
      <c r="A36" t="s">
        <v>6</v>
      </c>
      <c r="B36" t="s">
        <v>13</v>
      </c>
      <c r="C36" s="2">
        <v>8.8731284689319079</v>
      </c>
      <c r="D36" s="2"/>
      <c r="E36" s="2">
        <v>0</v>
      </c>
      <c r="F36" s="2"/>
      <c r="G36" s="2">
        <v>0</v>
      </c>
      <c r="H36" s="2"/>
      <c r="I36" s="2">
        <v>0</v>
      </c>
      <c r="J36" s="2"/>
      <c r="K36" s="2">
        <v>241.86</v>
      </c>
      <c r="L36" s="2"/>
      <c r="M36" s="2">
        <v>0</v>
      </c>
      <c r="N36" s="2"/>
      <c r="O36" s="2">
        <v>0</v>
      </c>
      <c r="P36" s="2"/>
      <c r="Q36" s="2">
        <v>137</v>
      </c>
      <c r="R36" s="2"/>
      <c r="S36" s="2">
        <v>0</v>
      </c>
      <c r="T36" s="2"/>
      <c r="U36" s="2">
        <v>0</v>
      </c>
      <c r="V36" s="2"/>
      <c r="AD36" t="s">
        <v>0</v>
      </c>
      <c r="AE36" s="2">
        <v>49069.292498097529</v>
      </c>
      <c r="AF36" s="2"/>
      <c r="AG36" s="2">
        <v>107247.72171549681</v>
      </c>
      <c r="AH36" s="2"/>
      <c r="AI36" s="2">
        <v>119433.70259294444</v>
      </c>
      <c r="AJ36" s="2"/>
      <c r="AK36" s="2">
        <v>113937.42156055306</v>
      </c>
      <c r="AL36" s="2"/>
      <c r="AM36" s="2">
        <v>93937.610508487895</v>
      </c>
      <c r="AN36" s="2"/>
      <c r="AO36" s="2">
        <v>83793.015511192832</v>
      </c>
      <c r="AP36" s="2"/>
      <c r="AQ36" s="2">
        <v>23334.237057526927</v>
      </c>
      <c r="AR36" s="2"/>
      <c r="AS36" s="2">
        <v>107002.22406239895</v>
      </c>
      <c r="AT36" s="2"/>
      <c r="AU36" s="2">
        <v>34722.982777255449</v>
      </c>
      <c r="AV36" s="2"/>
      <c r="AW36" s="2">
        <v>13517.128779344703</v>
      </c>
      <c r="AY36" s="51">
        <f>(AE36+AG36+AI36+AK36+AM36+AO36+AQ36+AS36+AU36+AW36)/10</f>
        <v>74599.533706329865</v>
      </c>
    </row>
    <row r="37" spans="1:51">
      <c r="A37" s="1"/>
      <c r="B37" s="1" t="s">
        <v>14</v>
      </c>
      <c r="C37" s="3">
        <v>3.126871531068093</v>
      </c>
      <c r="D37" s="3"/>
      <c r="E37" s="3">
        <v>0</v>
      </c>
      <c r="F37" s="3"/>
      <c r="G37" s="3">
        <v>11.44</v>
      </c>
      <c r="H37" s="3"/>
      <c r="I37" s="3">
        <v>398.72</v>
      </c>
      <c r="J37" s="3"/>
      <c r="K37" s="3">
        <v>0</v>
      </c>
      <c r="L37" s="3"/>
      <c r="M37" s="3">
        <v>0</v>
      </c>
      <c r="N37" s="3"/>
      <c r="O37" s="3">
        <v>0</v>
      </c>
      <c r="P37" s="3"/>
      <c r="Q37" s="3">
        <v>0</v>
      </c>
      <c r="R37" s="3"/>
      <c r="S37" s="3">
        <v>19</v>
      </c>
      <c r="T37" s="3"/>
      <c r="U37" s="3">
        <v>0</v>
      </c>
      <c r="V37" s="7"/>
      <c r="AD37" t="s">
        <v>16</v>
      </c>
      <c r="AE37" s="2">
        <v>138246.57401799702</v>
      </c>
      <c r="AF37" s="2"/>
      <c r="AG37" s="2">
        <v>79560.165518221722</v>
      </c>
      <c r="AH37" s="2"/>
      <c r="AI37" s="2">
        <v>312875.20332631539</v>
      </c>
      <c r="AJ37" s="2"/>
      <c r="AK37" s="2">
        <v>20054.093132137816</v>
      </c>
      <c r="AL37" s="2"/>
      <c r="AM37" s="2">
        <v>222906.14015321663</v>
      </c>
      <c r="AN37" s="2"/>
      <c r="AO37" s="2">
        <v>62834.162719368695</v>
      </c>
      <c r="AP37" s="2"/>
      <c r="AQ37" s="2">
        <v>26960.292726394498</v>
      </c>
      <c r="AR37" s="2"/>
      <c r="AS37" s="2">
        <v>54557.336438246741</v>
      </c>
      <c r="AT37" s="2"/>
      <c r="AU37" s="2">
        <v>38703.368825905098</v>
      </c>
      <c r="AV37" s="2"/>
      <c r="AW37" s="2">
        <v>62557.329420723763</v>
      </c>
      <c r="AY37" s="51">
        <f t="shared" ref="AY37:AY47" si="469">(AE37+AG37+AI37+AK37+AM37+AO37+AQ37+AS37+AU37+AW37)/10</f>
        <v>101925.46662785274</v>
      </c>
    </row>
    <row r="38" spans="1:51">
      <c r="A38" t="s">
        <v>7</v>
      </c>
      <c r="B38" t="s">
        <v>13</v>
      </c>
      <c r="C38" s="2">
        <v>0</v>
      </c>
      <c r="D38" s="2"/>
      <c r="E38" s="2">
        <v>0</v>
      </c>
      <c r="F38" s="2"/>
      <c r="G38" s="2">
        <v>0</v>
      </c>
      <c r="H38" s="2"/>
      <c r="I38" s="2">
        <v>0</v>
      </c>
      <c r="J38" s="2"/>
      <c r="K38" s="2">
        <v>0</v>
      </c>
      <c r="L38" s="2"/>
      <c r="M38" s="2">
        <v>0</v>
      </c>
      <c r="N38" s="2"/>
      <c r="O38" s="2">
        <v>568</v>
      </c>
      <c r="P38" s="2"/>
      <c r="Q38" s="2">
        <v>172</v>
      </c>
      <c r="R38" s="2"/>
      <c r="S38" s="2">
        <v>239.69736842105263</v>
      </c>
      <c r="T38" s="2"/>
      <c r="U38" s="2">
        <v>0</v>
      </c>
      <c r="V38" s="2"/>
      <c r="AD38" t="s">
        <v>2</v>
      </c>
      <c r="AE38" s="2">
        <v>139720.80265142757</v>
      </c>
      <c r="AF38" s="2"/>
      <c r="AG38" s="2">
        <v>128486.69221928492</v>
      </c>
      <c r="AH38" s="2"/>
      <c r="AI38" s="2">
        <v>234120.59748885225</v>
      </c>
      <c r="AJ38" s="2"/>
      <c r="AK38" s="2">
        <v>151847.6433201484</v>
      </c>
      <c r="AL38" s="2"/>
      <c r="AM38" s="2">
        <v>224867.08636108736</v>
      </c>
      <c r="AN38" s="2"/>
      <c r="AO38" s="2">
        <v>31133.445444650279</v>
      </c>
      <c r="AP38" s="2"/>
      <c r="AQ38" s="2">
        <v>116475.04367733106</v>
      </c>
      <c r="AR38" s="2"/>
      <c r="AS38" s="2">
        <v>198216.27955293696</v>
      </c>
      <c r="AT38" s="2"/>
      <c r="AU38" s="2">
        <v>125004.84495196419</v>
      </c>
      <c r="AV38" s="2"/>
      <c r="AW38" s="2">
        <v>95288.222373437995</v>
      </c>
      <c r="AY38" s="51">
        <f t="shared" si="469"/>
        <v>144516.06580411209</v>
      </c>
    </row>
    <row r="39" spans="1:51">
      <c r="A39" s="1"/>
      <c r="B39" s="1" t="s">
        <v>14</v>
      </c>
      <c r="C39" s="3">
        <v>0</v>
      </c>
      <c r="D39" s="3"/>
      <c r="E39" s="3">
        <v>0</v>
      </c>
      <c r="F39" s="3"/>
      <c r="G39" s="3">
        <v>0</v>
      </c>
      <c r="H39" s="3"/>
      <c r="I39" s="3">
        <v>11.5</v>
      </c>
      <c r="J39" s="3"/>
      <c r="K39" s="3">
        <v>0</v>
      </c>
      <c r="L39" s="3"/>
      <c r="M39" s="3">
        <v>69.34</v>
      </c>
      <c r="N39" s="3"/>
      <c r="O39" s="3">
        <v>184</v>
      </c>
      <c r="P39" s="3"/>
      <c r="Q39" s="3">
        <v>0</v>
      </c>
      <c r="R39" s="3"/>
      <c r="S39" s="3">
        <v>1.3026315789473684</v>
      </c>
      <c r="T39" s="3"/>
      <c r="U39" s="3">
        <v>15</v>
      </c>
      <c r="V39" s="7"/>
      <c r="AD39" t="s">
        <v>3</v>
      </c>
      <c r="AE39" s="2">
        <v>499030.82634478493</v>
      </c>
      <c r="AF39" s="2"/>
      <c r="AG39" s="2">
        <v>662217.43860201049</v>
      </c>
      <c r="AH39" s="2"/>
      <c r="AI39" s="2">
        <v>500302.74913010688</v>
      </c>
      <c r="AJ39" s="2"/>
      <c r="AK39" s="2">
        <v>1027782.5769873526</v>
      </c>
      <c r="AL39" s="2"/>
      <c r="AM39" s="2">
        <v>650905.8598823715</v>
      </c>
      <c r="AN39" s="2"/>
      <c r="AO39" s="2">
        <v>608829.93537955126</v>
      </c>
      <c r="AP39" s="2"/>
      <c r="AQ39" s="2">
        <v>196507.67924696585</v>
      </c>
      <c r="AR39" s="2"/>
      <c r="AS39" s="2">
        <v>894237.85745227686</v>
      </c>
      <c r="AT39" s="2"/>
      <c r="AU39" s="2">
        <v>115884.67310707484</v>
      </c>
      <c r="AV39" s="2"/>
      <c r="AW39" s="2">
        <v>589941.15152007551</v>
      </c>
      <c r="AY39" s="51">
        <f t="shared" si="469"/>
        <v>574564.07476525707</v>
      </c>
    </row>
    <row r="40" spans="1:51">
      <c r="A40" t="s">
        <v>8</v>
      </c>
      <c r="B40" t="s">
        <v>13</v>
      </c>
      <c r="C40" s="2">
        <v>0</v>
      </c>
      <c r="D40" s="2"/>
      <c r="E40" s="2">
        <v>34.753086503316638</v>
      </c>
      <c r="F40" s="2"/>
      <c r="G40" s="2">
        <v>0</v>
      </c>
      <c r="H40" s="2"/>
      <c r="I40" s="2">
        <v>0</v>
      </c>
      <c r="J40" s="2"/>
      <c r="K40" s="2">
        <v>0</v>
      </c>
      <c r="L40" s="2"/>
      <c r="M40" s="2">
        <v>0</v>
      </c>
      <c r="N40" s="2"/>
      <c r="O40" s="2">
        <v>0</v>
      </c>
      <c r="P40" s="2"/>
      <c r="Q40" s="2">
        <v>0</v>
      </c>
      <c r="R40" s="2"/>
      <c r="S40" s="2">
        <v>634</v>
      </c>
      <c r="T40" s="2"/>
      <c r="U40" s="2">
        <v>0</v>
      </c>
      <c r="V40" s="2"/>
      <c r="AD40" t="s">
        <v>4</v>
      </c>
      <c r="AE40" s="2">
        <v>1078393.6239240435</v>
      </c>
      <c r="AF40" s="2"/>
      <c r="AG40" s="2">
        <v>2036035.096828172</v>
      </c>
      <c r="AH40" s="2"/>
      <c r="AI40" s="2">
        <v>2928191.4170377268</v>
      </c>
      <c r="AJ40" s="2"/>
      <c r="AK40" s="2">
        <v>1228338.5690984272</v>
      </c>
      <c r="AL40" s="2"/>
      <c r="AM40" s="2">
        <v>1668951.7475147431</v>
      </c>
      <c r="AN40" s="2"/>
      <c r="AO40" s="2">
        <v>1088157.1463768443</v>
      </c>
      <c r="AP40" s="2"/>
      <c r="AQ40" s="2">
        <v>1348227.6342222248</v>
      </c>
      <c r="AR40" s="2"/>
      <c r="AS40" s="2">
        <v>1612926.2719573369</v>
      </c>
      <c r="AT40" s="2"/>
      <c r="AU40" s="2">
        <v>955128.21539661754</v>
      </c>
      <c r="AV40" s="2"/>
      <c r="AW40" s="2">
        <v>555468.86519493733</v>
      </c>
      <c r="AY40" s="51">
        <f t="shared" si="469"/>
        <v>1449981.858755107</v>
      </c>
    </row>
    <row r="41" spans="1:51">
      <c r="A41" s="1"/>
      <c r="B41" s="1" t="s">
        <v>14</v>
      </c>
      <c r="C41" s="3">
        <v>0</v>
      </c>
      <c r="D41" s="3"/>
      <c r="E41" s="3">
        <v>12.246913496683364</v>
      </c>
      <c r="F41" s="3"/>
      <c r="G41" s="3">
        <v>0</v>
      </c>
      <c r="H41" s="3"/>
      <c r="I41" s="3">
        <v>59.28</v>
      </c>
      <c r="J41" s="3"/>
      <c r="K41" s="3">
        <v>115</v>
      </c>
      <c r="L41" s="3"/>
      <c r="M41" s="3">
        <v>0</v>
      </c>
      <c r="N41" s="3"/>
      <c r="O41" s="3">
        <v>0</v>
      </c>
      <c r="P41" s="3"/>
      <c r="Q41" s="3">
        <v>0</v>
      </c>
      <c r="R41" s="3"/>
      <c r="S41" s="3">
        <v>23</v>
      </c>
      <c r="T41" s="3"/>
      <c r="U41" s="3">
        <v>0</v>
      </c>
      <c r="V41" s="7"/>
      <c r="AD41" t="s">
        <v>5</v>
      </c>
      <c r="AE41" s="2">
        <v>1888738.8925353964</v>
      </c>
      <c r="AF41" s="2"/>
      <c r="AG41" s="2">
        <v>1639280.2109184274</v>
      </c>
      <c r="AH41" s="2"/>
      <c r="AI41" s="2">
        <v>1861919.620338564</v>
      </c>
      <c r="AJ41" s="2"/>
      <c r="AK41" s="2">
        <v>1770793.6451933605</v>
      </c>
      <c r="AL41" s="2"/>
      <c r="AM41" s="2">
        <v>1700191.0246898902</v>
      </c>
      <c r="AN41" s="2"/>
      <c r="AO41" s="2">
        <v>2909745.8886664431</v>
      </c>
      <c r="AP41" s="2"/>
      <c r="AQ41" s="2">
        <v>1609310.3555103657</v>
      </c>
      <c r="AR41" s="2"/>
      <c r="AS41" s="2">
        <v>1216978.5743911692</v>
      </c>
      <c r="AT41" s="2"/>
      <c r="AU41" s="2">
        <v>797972.54745799664</v>
      </c>
      <c r="AV41" s="2"/>
      <c r="AW41" s="2">
        <v>1501502.2083109722</v>
      </c>
      <c r="AY41" s="51">
        <f t="shared" si="469"/>
        <v>1689643.2968012586</v>
      </c>
    </row>
    <row r="42" spans="1:51">
      <c r="A42" t="s">
        <v>9</v>
      </c>
      <c r="B42" t="s">
        <v>13</v>
      </c>
      <c r="C42" s="2">
        <v>0</v>
      </c>
      <c r="D42" s="2"/>
      <c r="E42" s="2">
        <v>0</v>
      </c>
      <c r="F42" s="2"/>
      <c r="G42" s="2">
        <v>0</v>
      </c>
      <c r="H42" s="2"/>
      <c r="I42" s="2">
        <v>0</v>
      </c>
      <c r="J42" s="2"/>
      <c r="K42" s="2">
        <v>0</v>
      </c>
      <c r="L42" s="2"/>
      <c r="M42" s="2">
        <v>0</v>
      </c>
      <c r="N42" s="2"/>
      <c r="O42" s="2">
        <v>0</v>
      </c>
      <c r="P42" s="2"/>
      <c r="Q42" s="2">
        <v>44</v>
      </c>
      <c r="R42" s="2"/>
      <c r="S42" s="2">
        <v>117</v>
      </c>
      <c r="T42" s="2"/>
      <c r="U42" s="2">
        <v>0</v>
      </c>
      <c r="V42" s="2"/>
      <c r="AD42" t="s">
        <v>6</v>
      </c>
      <c r="AE42" s="2">
        <v>2744367.6351496521</v>
      </c>
      <c r="AF42" s="2"/>
      <c r="AG42" s="2">
        <v>1595181.0059557373</v>
      </c>
      <c r="AH42" s="2"/>
      <c r="AI42" s="2">
        <v>2189881.8342557889</v>
      </c>
      <c r="AJ42" s="2"/>
      <c r="AK42" s="2">
        <v>1072032.1219737262</v>
      </c>
      <c r="AL42" s="2"/>
      <c r="AM42" s="2">
        <v>1282259.9703708983</v>
      </c>
      <c r="AN42" s="2"/>
      <c r="AO42" s="2">
        <v>517093.27739165194</v>
      </c>
      <c r="AP42" s="2"/>
      <c r="AQ42" s="2">
        <v>1121317.5426554172</v>
      </c>
      <c r="AR42" s="2"/>
      <c r="AS42" s="2">
        <v>348724.27866294916</v>
      </c>
      <c r="AT42" s="2"/>
      <c r="AU42" s="2">
        <v>444595.55446319183</v>
      </c>
      <c r="AV42" s="2"/>
      <c r="AW42" s="2">
        <v>631332.07753011759</v>
      </c>
      <c r="AY42" s="51">
        <f t="shared" si="469"/>
        <v>1194678.5298409131</v>
      </c>
    </row>
    <row r="43" spans="1:51">
      <c r="A43" s="1"/>
      <c r="B43" s="1" t="s">
        <v>14</v>
      </c>
      <c r="C43" s="3">
        <v>0</v>
      </c>
      <c r="D43" s="3"/>
      <c r="E43" s="3">
        <v>0</v>
      </c>
      <c r="F43" s="3"/>
      <c r="G43" s="3">
        <v>0</v>
      </c>
      <c r="H43" s="3"/>
      <c r="I43" s="3">
        <v>0</v>
      </c>
      <c r="J43" s="3"/>
      <c r="K43" s="3">
        <v>0</v>
      </c>
      <c r="L43" s="3"/>
      <c r="M43" s="3">
        <v>0</v>
      </c>
      <c r="N43" s="3"/>
      <c r="O43" s="3">
        <v>0</v>
      </c>
      <c r="P43" s="3"/>
      <c r="Q43" s="3">
        <v>0</v>
      </c>
      <c r="R43" s="3"/>
      <c r="S43" s="3">
        <v>0</v>
      </c>
      <c r="T43" s="3"/>
      <c r="U43" s="3">
        <v>0</v>
      </c>
      <c r="V43" s="7"/>
      <c r="AD43" t="s">
        <v>7</v>
      </c>
      <c r="AE43" s="2">
        <v>1101654.5617325623</v>
      </c>
      <c r="AF43" s="2"/>
      <c r="AG43" s="2">
        <v>771091.2609040261</v>
      </c>
      <c r="AH43" s="2"/>
      <c r="AI43" s="2">
        <v>483552.49316682474</v>
      </c>
      <c r="AJ43" s="2"/>
      <c r="AK43" s="2">
        <v>869277.95896584331</v>
      </c>
      <c r="AL43" s="2"/>
      <c r="AM43" s="2">
        <v>328087.37885524071</v>
      </c>
      <c r="AN43" s="2"/>
      <c r="AO43" s="2">
        <v>356508.95856731036</v>
      </c>
      <c r="AP43" s="2"/>
      <c r="AQ43" s="2">
        <v>544928.73592163797</v>
      </c>
      <c r="AR43" s="2"/>
      <c r="AS43" s="2">
        <v>393352.04668054217</v>
      </c>
      <c r="AT43" s="2"/>
      <c r="AU43" s="2">
        <v>807121.78923965013</v>
      </c>
      <c r="AV43" s="2"/>
      <c r="AW43" s="2">
        <v>321222.62883506867</v>
      </c>
      <c r="AY43" s="51">
        <f t="shared" si="469"/>
        <v>597679.78128687071</v>
      </c>
    </row>
    <row r="44" spans="1:51">
      <c r="A44" t="s">
        <v>10</v>
      </c>
      <c r="B44" t="s">
        <v>13</v>
      </c>
      <c r="C44" s="2">
        <v>0</v>
      </c>
      <c r="D44" s="2"/>
      <c r="E44" s="2">
        <v>0</v>
      </c>
      <c r="F44" s="2"/>
      <c r="G44" s="2">
        <v>0</v>
      </c>
      <c r="H44" s="2"/>
      <c r="I44" s="2">
        <v>0</v>
      </c>
      <c r="J44" s="2"/>
      <c r="K44" s="2">
        <v>0</v>
      </c>
      <c r="L44" s="2"/>
      <c r="M44" s="2">
        <v>0</v>
      </c>
      <c r="N44" s="2"/>
      <c r="O44" s="2">
        <v>0</v>
      </c>
      <c r="P44" s="2"/>
      <c r="Q44" s="2">
        <v>0</v>
      </c>
      <c r="R44" s="2"/>
      <c r="S44" s="2">
        <v>63</v>
      </c>
      <c r="T44" s="2"/>
      <c r="U44" s="2">
        <v>0</v>
      </c>
      <c r="V44" s="2"/>
      <c r="AD44" t="s">
        <v>8</v>
      </c>
      <c r="AE44" s="2">
        <v>257053.88483569474</v>
      </c>
      <c r="AF44" s="2"/>
      <c r="AG44" s="2">
        <v>583633.4218981521</v>
      </c>
      <c r="AH44" s="2"/>
      <c r="AI44" s="2">
        <v>286276.83664764673</v>
      </c>
      <c r="AJ44" s="2"/>
      <c r="AK44" s="2">
        <v>574689.78799101943</v>
      </c>
      <c r="AL44" s="2"/>
      <c r="AM44" s="2">
        <v>145210.91122560331</v>
      </c>
      <c r="AN44" s="2"/>
      <c r="AO44" s="2">
        <v>206411.85967620835</v>
      </c>
      <c r="AP44" s="2"/>
      <c r="AQ44" s="2">
        <v>423711.34080402798</v>
      </c>
      <c r="AR44" s="2"/>
      <c r="AS44" s="2">
        <v>362115.99214393855</v>
      </c>
      <c r="AT44" s="2"/>
      <c r="AU44" s="2">
        <v>231474.16085657553</v>
      </c>
      <c r="AV44" s="2"/>
      <c r="AW44" s="2">
        <v>142210.93537623255</v>
      </c>
      <c r="AY44" s="51">
        <f t="shared" si="469"/>
        <v>321278.9131455099</v>
      </c>
    </row>
    <row r="45" spans="1:51">
      <c r="A45" s="1"/>
      <c r="B45" s="1" t="s">
        <v>14</v>
      </c>
      <c r="C45" s="3">
        <v>0</v>
      </c>
      <c r="D45" s="3"/>
      <c r="E45" s="3">
        <v>0</v>
      </c>
      <c r="F45" s="3"/>
      <c r="G45" s="3">
        <v>0</v>
      </c>
      <c r="H45" s="3"/>
      <c r="I45" s="3">
        <v>0</v>
      </c>
      <c r="J45" s="3"/>
      <c r="K45" s="3">
        <v>0</v>
      </c>
      <c r="L45" s="3"/>
      <c r="M45" s="3">
        <v>0</v>
      </c>
      <c r="N45" s="3"/>
      <c r="O45" s="3">
        <v>0</v>
      </c>
      <c r="P45" s="3"/>
      <c r="Q45" s="3">
        <v>0</v>
      </c>
      <c r="R45" s="3"/>
      <c r="S45" s="3">
        <v>0</v>
      </c>
      <c r="T45" s="3"/>
      <c r="U45" s="3">
        <v>0</v>
      </c>
      <c r="V45" s="7"/>
      <c r="AD45" t="s">
        <v>9</v>
      </c>
      <c r="AE45" s="2">
        <v>200791.36378665428</v>
      </c>
      <c r="AF45" s="2"/>
      <c r="AG45" s="2">
        <v>256065.93130072989</v>
      </c>
      <c r="AH45" s="2"/>
      <c r="AI45" s="2">
        <v>246126.13526473186</v>
      </c>
      <c r="AJ45" s="2"/>
      <c r="AK45" s="2">
        <v>236731.85036185521</v>
      </c>
      <c r="AL45" s="2"/>
      <c r="AM45" s="2">
        <v>87765.995863773671</v>
      </c>
      <c r="AN45" s="2"/>
      <c r="AO45" s="2">
        <v>96653.404215658185</v>
      </c>
      <c r="AP45" s="2"/>
      <c r="AQ45" s="2">
        <v>432008.051146076</v>
      </c>
      <c r="AR45" s="2"/>
      <c r="AS45" s="2">
        <v>442311.37948731804</v>
      </c>
      <c r="AT45" s="2"/>
      <c r="AU45" s="2">
        <v>144927.79772381746</v>
      </c>
      <c r="AV45" s="2"/>
      <c r="AW45" s="2">
        <v>435317.89332652587</v>
      </c>
      <c r="AY45" s="51">
        <f t="shared" si="469"/>
        <v>257869.98024771403</v>
      </c>
    </row>
    <row r="46" spans="1:51">
      <c r="AD46" t="s">
        <v>10</v>
      </c>
      <c r="AE46" s="2">
        <v>192767.43625040565</v>
      </c>
      <c r="AF46" s="2"/>
      <c r="AG46" s="2">
        <v>98241.537109481797</v>
      </c>
      <c r="AH46" s="2"/>
      <c r="AI46" s="2">
        <v>198378.83115881719</v>
      </c>
      <c r="AJ46" s="2"/>
      <c r="AK46" s="2">
        <v>365669.49572228728</v>
      </c>
      <c r="AL46" s="2"/>
      <c r="AM46" s="2">
        <v>197767.57182859461</v>
      </c>
      <c r="AN46" s="2"/>
      <c r="AO46" s="2">
        <v>22694.528985870951</v>
      </c>
      <c r="AP46" s="2"/>
      <c r="AQ46" s="2">
        <v>116540.85647606448</v>
      </c>
      <c r="AR46" s="2"/>
      <c r="AS46" s="2">
        <v>70921.436894144048</v>
      </c>
      <c r="AT46" s="2"/>
      <c r="AU46" s="2">
        <v>25097.326797465688</v>
      </c>
      <c r="AV46" s="2"/>
      <c r="AW46" s="2">
        <v>47216.435666482597</v>
      </c>
      <c r="AY46" s="51">
        <f t="shared" si="469"/>
        <v>133529.54568896146</v>
      </c>
    </row>
    <row r="47" spans="1:51">
      <c r="AD47" t="s">
        <v>11</v>
      </c>
      <c r="AE47" s="2">
        <v>124802.56695711681</v>
      </c>
      <c r="AF47" s="2"/>
      <c r="AG47" s="2">
        <v>237135.20219676831</v>
      </c>
      <c r="AH47" s="2"/>
      <c r="AI47" s="2">
        <v>75118.15541586747</v>
      </c>
      <c r="AJ47" s="2"/>
      <c r="AK47" s="2">
        <v>248416.83455914594</v>
      </c>
      <c r="AL47" s="2"/>
      <c r="AM47" s="2">
        <v>252407.88487471428</v>
      </c>
      <c r="AN47" s="2"/>
      <c r="AO47" s="2">
        <v>36623.511990231782</v>
      </c>
      <c r="AP47" s="2"/>
      <c r="AQ47" s="2">
        <v>175616.44959559187</v>
      </c>
      <c r="AR47" s="2"/>
      <c r="AS47" s="2">
        <v>160427.9627717112</v>
      </c>
      <c r="AT47" s="2"/>
      <c r="AU47" s="2">
        <v>143686.51336752105</v>
      </c>
      <c r="AV47" s="2"/>
      <c r="AW47" s="2">
        <v>121175.77328335785</v>
      </c>
      <c r="AY47" s="51">
        <f t="shared" si="469"/>
        <v>157541.08550120267</v>
      </c>
    </row>
  </sheetData>
  <mergeCells count="22">
    <mergeCell ref="M2:N2"/>
    <mergeCell ref="O2:P2"/>
    <mergeCell ref="Q2:R2"/>
    <mergeCell ref="S2:T2"/>
    <mergeCell ref="C2:D2"/>
    <mergeCell ref="E2:F2"/>
    <mergeCell ref="G2:H2"/>
    <mergeCell ref="I2:J2"/>
    <mergeCell ref="K2:L2"/>
    <mergeCell ref="AY2:AZ2"/>
    <mergeCell ref="U2:V2"/>
    <mergeCell ref="AE2:AF2"/>
    <mergeCell ref="AG2:AH2"/>
    <mergeCell ref="AI2:AJ2"/>
    <mergeCell ref="AK2:AL2"/>
    <mergeCell ref="AM2:AN2"/>
    <mergeCell ref="W2:X2"/>
    <mergeCell ref="AO2:AP2"/>
    <mergeCell ref="AQ2:AR2"/>
    <mergeCell ref="AS2:AT2"/>
    <mergeCell ref="AU2:AV2"/>
    <mergeCell ref="AW2:AX2"/>
  </mergeCells>
  <pageMargins left="0.75" right="0.75" top="1" bottom="1" header="0.5" footer="0.5"/>
  <pageSetup orientation="portrait" horizontalDpi="4294967292" verticalDpi="4294967292"/>
  <ignoredErrors>
    <ignoredError sqref="D5:X29 W4 AE5:AE27 AF4:AF29 AG4:AZ28 AG29:AY29 AZ29" formula="1"/>
    <ignoredError sqref="AE29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sqref="A1:K15"/>
    </sheetView>
  </sheetViews>
  <sheetFormatPr baseColWidth="10" defaultColWidth="11.1640625" defaultRowHeight="15" x14ac:dyDescent="0"/>
  <sheetData>
    <row r="1" spans="1:11">
      <c r="A1" t="s">
        <v>15</v>
      </c>
      <c r="C1" t="s">
        <v>22</v>
      </c>
      <c r="E1" t="s">
        <v>23</v>
      </c>
    </row>
    <row r="2" spans="1:11">
      <c r="A2" t="s">
        <v>24</v>
      </c>
    </row>
    <row r="3" spans="1:11">
      <c r="B3">
        <v>2005</v>
      </c>
      <c r="C3">
        <v>2006</v>
      </c>
      <c r="D3">
        <f>C3+1</f>
        <v>2007</v>
      </c>
      <c r="E3">
        <f t="shared" ref="E3:K3" si="0">D3+1</f>
        <v>2008</v>
      </c>
      <c r="F3">
        <f t="shared" si="0"/>
        <v>2009</v>
      </c>
      <c r="G3">
        <f t="shared" si="0"/>
        <v>2010</v>
      </c>
      <c r="H3">
        <f t="shared" si="0"/>
        <v>2011</v>
      </c>
      <c r="I3">
        <f t="shared" si="0"/>
        <v>2012</v>
      </c>
      <c r="J3">
        <f t="shared" si="0"/>
        <v>2013</v>
      </c>
      <c r="K3">
        <f t="shared" si="0"/>
        <v>2014</v>
      </c>
    </row>
    <row r="4" spans="1:11">
      <c r="A4" t="s">
        <v>0</v>
      </c>
      <c r="B4" s="2">
        <v>49069.292498097529</v>
      </c>
      <c r="C4" s="2">
        <v>107247.72171549681</v>
      </c>
      <c r="D4" s="2">
        <v>119433.70259294444</v>
      </c>
      <c r="E4" s="2">
        <v>113937.42156055306</v>
      </c>
      <c r="F4" s="2">
        <v>93937.610508487895</v>
      </c>
      <c r="G4" s="2">
        <v>83793.015511192832</v>
      </c>
      <c r="H4" s="2">
        <v>23334.237057526927</v>
      </c>
      <c r="I4" s="2">
        <v>107002.22406239895</v>
      </c>
      <c r="J4" s="2">
        <v>34722.982777255449</v>
      </c>
      <c r="K4" s="2">
        <v>13517.128779344703</v>
      </c>
    </row>
    <row r="5" spans="1:11">
      <c r="A5" t="s">
        <v>16</v>
      </c>
      <c r="B5" s="2">
        <v>138246.57401799702</v>
      </c>
      <c r="C5" s="2">
        <v>79560.165518221722</v>
      </c>
      <c r="D5" s="2">
        <v>312875.20332631539</v>
      </c>
      <c r="E5" s="2">
        <v>20054.093132137816</v>
      </c>
      <c r="F5" s="2">
        <v>222906.14015321663</v>
      </c>
      <c r="G5" s="2">
        <v>62834.162719368695</v>
      </c>
      <c r="H5" s="2">
        <v>26960.292726394498</v>
      </c>
      <c r="I5" s="2">
        <v>54557.336438246741</v>
      </c>
      <c r="J5" s="2">
        <v>38703.368825905098</v>
      </c>
      <c r="K5" s="2">
        <v>62557.329420723763</v>
      </c>
    </row>
    <row r="6" spans="1:11">
      <c r="A6" t="s">
        <v>2</v>
      </c>
      <c r="B6" s="2">
        <v>139720.80265142757</v>
      </c>
      <c r="C6" s="2">
        <v>128486.69221928492</v>
      </c>
      <c r="D6" s="2">
        <v>234120.59748885225</v>
      </c>
      <c r="E6" s="2">
        <v>151847.6433201484</v>
      </c>
      <c r="F6" s="2">
        <v>224867.08636108736</v>
      </c>
      <c r="G6" s="2">
        <v>31133.445444650279</v>
      </c>
      <c r="H6" s="2">
        <v>116475.04367733106</v>
      </c>
      <c r="I6" s="2">
        <v>198216.27955293696</v>
      </c>
      <c r="J6" s="2">
        <v>125004.84495196419</v>
      </c>
      <c r="K6" s="2">
        <v>95288.222373437995</v>
      </c>
    </row>
    <row r="7" spans="1:11">
      <c r="A7" t="s">
        <v>3</v>
      </c>
      <c r="B7" s="2">
        <v>499030.82634478493</v>
      </c>
      <c r="C7" s="2">
        <v>662217.43860201049</v>
      </c>
      <c r="D7" s="2">
        <v>500302.74913010688</v>
      </c>
      <c r="E7" s="2">
        <v>1027782.5769873526</v>
      </c>
      <c r="F7" s="2">
        <v>650905.8598823715</v>
      </c>
      <c r="G7" s="2">
        <v>608829.93537955126</v>
      </c>
      <c r="H7" s="2">
        <v>196507.67924696585</v>
      </c>
      <c r="I7" s="2">
        <v>894237.85745227686</v>
      </c>
      <c r="J7" s="2">
        <v>115884.67310707484</v>
      </c>
      <c r="K7" s="2">
        <v>589941.15152007551</v>
      </c>
    </row>
    <row r="8" spans="1:11">
      <c r="A8" t="s">
        <v>4</v>
      </c>
      <c r="B8" s="2">
        <v>1078393.6239240435</v>
      </c>
      <c r="C8" s="2">
        <v>2036035.096828172</v>
      </c>
      <c r="D8" s="2">
        <v>2928191.4170377268</v>
      </c>
      <c r="E8" s="2">
        <v>1228338.5690984272</v>
      </c>
      <c r="F8" s="2">
        <v>1668951.7475147431</v>
      </c>
      <c r="G8" s="2">
        <v>1088157.1463768443</v>
      </c>
      <c r="H8" s="2">
        <v>1348227.6342222248</v>
      </c>
      <c r="I8" s="2">
        <v>1612926.2719573369</v>
      </c>
      <c r="J8" s="2">
        <v>955128.21539661754</v>
      </c>
      <c r="K8" s="2">
        <v>555468.86519493733</v>
      </c>
    </row>
    <row r="9" spans="1:11">
      <c r="A9" t="s">
        <v>5</v>
      </c>
      <c r="B9" s="2">
        <v>1888738.8925353964</v>
      </c>
      <c r="C9" s="2">
        <v>1639280.2109184274</v>
      </c>
      <c r="D9" s="2">
        <v>1861919.620338564</v>
      </c>
      <c r="E9" s="2">
        <v>1770793.6451933605</v>
      </c>
      <c r="F9" s="2">
        <v>1700191.0246898902</v>
      </c>
      <c r="G9" s="2">
        <v>2909745.8886664431</v>
      </c>
      <c r="H9" s="2">
        <v>1609310.3555103657</v>
      </c>
      <c r="I9" s="2">
        <v>1216978.5743911692</v>
      </c>
      <c r="J9" s="2">
        <v>797972.54745799664</v>
      </c>
      <c r="K9" s="2">
        <v>1501502.2083109722</v>
      </c>
    </row>
    <row r="10" spans="1:11">
      <c r="A10" t="s">
        <v>6</v>
      </c>
      <c r="B10" s="2">
        <v>2744367.6351496521</v>
      </c>
      <c r="C10" s="2">
        <v>1595181.0059557373</v>
      </c>
      <c r="D10" s="2">
        <v>2189881.8342557889</v>
      </c>
      <c r="E10" s="2">
        <v>1072032.1219737262</v>
      </c>
      <c r="F10" s="2">
        <v>1282259.9703708983</v>
      </c>
      <c r="G10" s="2">
        <v>517093.27739165194</v>
      </c>
      <c r="H10" s="2">
        <v>1121317.5426554172</v>
      </c>
      <c r="I10" s="2">
        <v>348724.27866294916</v>
      </c>
      <c r="J10" s="2">
        <v>444595.55446319183</v>
      </c>
      <c r="K10" s="2">
        <v>631332.07753011759</v>
      </c>
    </row>
    <row r="11" spans="1:11">
      <c r="A11" t="s">
        <v>7</v>
      </c>
      <c r="B11" s="2">
        <v>1101654.5617325623</v>
      </c>
      <c r="C11" s="2">
        <v>771091.2609040261</v>
      </c>
      <c r="D11" s="2">
        <v>483552.49316682474</v>
      </c>
      <c r="E11" s="2">
        <v>869277.95896584331</v>
      </c>
      <c r="F11" s="2">
        <v>328087.37885524071</v>
      </c>
      <c r="G11" s="2">
        <v>356508.95856731036</v>
      </c>
      <c r="H11" s="2">
        <v>544928.73592163797</v>
      </c>
      <c r="I11" s="2">
        <v>393352.04668054217</v>
      </c>
      <c r="J11" s="2">
        <v>807121.78923965013</v>
      </c>
      <c r="K11" s="2">
        <v>321222.62883506867</v>
      </c>
    </row>
    <row r="12" spans="1:11">
      <c r="A12" t="s">
        <v>8</v>
      </c>
      <c r="B12" s="2">
        <v>257053.88483569474</v>
      </c>
      <c r="C12" s="2">
        <v>583633.4218981521</v>
      </c>
      <c r="D12" s="2">
        <v>286276.83664764673</v>
      </c>
      <c r="E12" s="2">
        <v>574689.78799101943</v>
      </c>
      <c r="F12" s="2">
        <v>145210.91122560331</v>
      </c>
      <c r="G12" s="2">
        <v>206411.85967620835</v>
      </c>
      <c r="H12" s="2">
        <v>423711.34080402798</v>
      </c>
      <c r="I12" s="2">
        <v>362115.99214393855</v>
      </c>
      <c r="J12" s="2">
        <v>231474.16085657553</v>
      </c>
      <c r="K12" s="2">
        <v>142210.93537623255</v>
      </c>
    </row>
    <row r="13" spans="1:11">
      <c r="A13" t="s">
        <v>9</v>
      </c>
      <c r="B13" s="2">
        <v>200791.36378665428</v>
      </c>
      <c r="C13" s="2">
        <v>256065.93130072989</v>
      </c>
      <c r="D13" s="2">
        <v>246126.13526473186</v>
      </c>
      <c r="E13" s="2">
        <v>236731.85036185521</v>
      </c>
      <c r="F13" s="2">
        <v>87765.995863773671</v>
      </c>
      <c r="G13" s="2">
        <v>96653.404215658185</v>
      </c>
      <c r="H13" s="2">
        <v>432008.051146076</v>
      </c>
      <c r="I13" s="2">
        <v>442311.37948731804</v>
      </c>
      <c r="J13" s="2">
        <v>144927.79772381746</v>
      </c>
      <c r="K13" s="2">
        <v>435317.89332652587</v>
      </c>
    </row>
    <row r="14" spans="1:11">
      <c r="A14" t="s">
        <v>10</v>
      </c>
      <c r="B14" s="2">
        <v>192767.43625040565</v>
      </c>
      <c r="C14" s="2">
        <v>98241.537109481797</v>
      </c>
      <c r="D14" s="2">
        <v>198378.83115881719</v>
      </c>
      <c r="E14" s="2">
        <v>365669.49572228728</v>
      </c>
      <c r="F14" s="2">
        <v>197767.57182859461</v>
      </c>
      <c r="G14" s="2">
        <v>22694.528985870951</v>
      </c>
      <c r="H14" s="2">
        <v>116540.85647606448</v>
      </c>
      <c r="I14" s="2">
        <v>70921.436894144048</v>
      </c>
      <c r="J14" s="2">
        <v>25097.326797465688</v>
      </c>
      <c r="K14" s="2">
        <v>47216.435666482597</v>
      </c>
    </row>
    <row r="15" spans="1:11">
      <c r="A15" t="s">
        <v>11</v>
      </c>
      <c r="B15" s="2">
        <v>124802.56695711681</v>
      </c>
      <c r="C15" s="2">
        <v>237135.20219676831</v>
      </c>
      <c r="D15" s="2">
        <v>75118.15541586747</v>
      </c>
      <c r="E15" s="2">
        <v>248416.83455914594</v>
      </c>
      <c r="F15" s="2">
        <v>252407.88487471428</v>
      </c>
      <c r="G15" s="2">
        <v>36623.511990231782</v>
      </c>
      <c r="H15" s="2">
        <v>175616.44959559187</v>
      </c>
      <c r="I15" s="2">
        <v>160427.9627717112</v>
      </c>
      <c r="J15" s="2">
        <v>143686.51336752105</v>
      </c>
      <c r="K15" s="2">
        <v>121175.77328335785</v>
      </c>
    </row>
    <row r="18" spans="1:11">
      <c r="A18" t="s">
        <v>25</v>
      </c>
    </row>
    <row r="19" spans="1:11">
      <c r="B19">
        <v>2005</v>
      </c>
      <c r="C19">
        <v>2006</v>
      </c>
      <c r="D19">
        <f>C19+1</f>
        <v>2007</v>
      </c>
      <c r="E19">
        <f t="shared" ref="E19" si="1">D19+1</f>
        <v>2008</v>
      </c>
      <c r="F19">
        <f t="shared" ref="F19" si="2">E19+1</f>
        <v>2009</v>
      </c>
      <c r="G19">
        <f t="shared" ref="G19" si="3">F19+1</f>
        <v>2010</v>
      </c>
      <c r="H19">
        <f t="shared" ref="H19" si="4">G19+1</f>
        <v>2011</v>
      </c>
      <c r="I19">
        <f t="shared" ref="I19" si="5">H19+1</f>
        <v>2012</v>
      </c>
      <c r="J19">
        <f t="shared" ref="J19" si="6">I19+1</f>
        <v>2013</v>
      </c>
      <c r="K19">
        <f t="shared" ref="K19" si="7">J19+1</f>
        <v>2014</v>
      </c>
    </row>
    <row r="20" spans="1:11">
      <c r="A20" t="s">
        <v>0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1" spans="1:11">
      <c r="A21" t="s">
        <v>16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</row>
    <row r="22" spans="1:11">
      <c r="A22" t="s">
        <v>2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</row>
    <row r="23" spans="1:11">
      <c r="A23" t="s">
        <v>3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>
      <c r="A24" t="s">
        <v>4</v>
      </c>
      <c r="B24" s="2">
        <v>0</v>
      </c>
      <c r="C24" s="2">
        <v>0</v>
      </c>
      <c r="D24" s="2">
        <v>0</v>
      </c>
      <c r="E24" s="2">
        <v>0</v>
      </c>
      <c r="F24" s="2">
        <v>11274.26155203212</v>
      </c>
      <c r="G24" s="2">
        <v>0</v>
      </c>
      <c r="H24" s="2">
        <v>0</v>
      </c>
      <c r="I24" s="2">
        <v>2372.3682556000003</v>
      </c>
      <c r="J24" s="2">
        <v>0</v>
      </c>
      <c r="K24" s="2">
        <v>5422.5249350890062</v>
      </c>
    </row>
    <row r="25" spans="1:11">
      <c r="A25" t="s">
        <v>5</v>
      </c>
      <c r="B25" s="2">
        <v>0</v>
      </c>
      <c r="C25" s="2">
        <v>146003.88219041223</v>
      </c>
      <c r="D25" s="2">
        <v>0</v>
      </c>
      <c r="E25" s="2">
        <v>14783.300045845004</v>
      </c>
      <c r="F25" s="2">
        <v>10439.707206708643</v>
      </c>
      <c r="G25" s="2">
        <v>2256.3021801773662</v>
      </c>
      <c r="H25" s="2">
        <v>502.79618900589037</v>
      </c>
      <c r="I25" s="2">
        <v>0</v>
      </c>
      <c r="J25" s="2">
        <v>0</v>
      </c>
      <c r="K25" s="2">
        <v>97364.192576897112</v>
      </c>
    </row>
    <row r="26" spans="1:11">
      <c r="A26" t="s">
        <v>6</v>
      </c>
      <c r="B26" s="2">
        <v>12406.958268147258</v>
      </c>
      <c r="C26" s="2">
        <v>41446.07493458211</v>
      </c>
      <c r="D26" s="2">
        <v>86011.679062689815</v>
      </c>
      <c r="E26" s="2">
        <v>56236.132824969449</v>
      </c>
      <c r="F26" s="2">
        <v>504586.92845820315</v>
      </c>
      <c r="G26" s="2">
        <v>94894.62853778532</v>
      </c>
      <c r="H26" s="2">
        <v>71389.500780273331</v>
      </c>
      <c r="I26" s="2">
        <v>53656.30728963342</v>
      </c>
      <c r="J26" s="2">
        <v>437006.80470340949</v>
      </c>
      <c r="K26" s="2">
        <v>157356.49545428064</v>
      </c>
    </row>
    <row r="27" spans="1:11">
      <c r="A27" t="s">
        <v>7</v>
      </c>
      <c r="B27" s="2">
        <v>88597.218078304199</v>
      </c>
      <c r="C27" s="2">
        <v>341912.56070887321</v>
      </c>
      <c r="D27" s="2">
        <v>15087.125697388503</v>
      </c>
      <c r="E27" s="2">
        <v>63592.001714021972</v>
      </c>
      <c r="F27" s="2">
        <v>171747.87063920253</v>
      </c>
      <c r="G27" s="2">
        <v>75759.824088668058</v>
      </c>
      <c r="H27" s="2">
        <v>315863.74081753514</v>
      </c>
      <c r="I27" s="2">
        <v>178936.26436807733</v>
      </c>
      <c r="J27" s="2">
        <v>37948.89231300402</v>
      </c>
      <c r="K27" s="2">
        <v>391633.85153501318</v>
      </c>
    </row>
    <row r="28" spans="1:11">
      <c r="A28" t="s">
        <v>8</v>
      </c>
      <c r="B28" s="2">
        <v>113292.04462190832</v>
      </c>
      <c r="C28" s="2">
        <v>78790.316927586973</v>
      </c>
      <c r="D28" s="2">
        <v>35298.798684676294</v>
      </c>
      <c r="E28" s="2">
        <v>10674.043109671014</v>
      </c>
      <c r="F28" s="2">
        <v>16886.679812495982</v>
      </c>
      <c r="G28" s="2">
        <v>50009.454438009758</v>
      </c>
      <c r="H28" s="2">
        <v>619.85443490328134</v>
      </c>
      <c r="I28" s="2">
        <v>3805.565220809</v>
      </c>
      <c r="J28" s="2">
        <v>98463.401198646883</v>
      </c>
      <c r="K28" s="2">
        <v>41091.562396345602</v>
      </c>
    </row>
    <row r="29" spans="1:11">
      <c r="A29" t="s">
        <v>9</v>
      </c>
      <c r="B29" s="2">
        <v>378.82051533713042</v>
      </c>
      <c r="C29" s="2">
        <v>95878.559632581862</v>
      </c>
      <c r="D29" s="2">
        <v>26251.330595033905</v>
      </c>
      <c r="E29" s="2">
        <v>8689.3063144524695</v>
      </c>
      <c r="F29" s="2">
        <v>0</v>
      </c>
      <c r="G29" s="2">
        <v>0</v>
      </c>
      <c r="H29" s="2">
        <v>180.28559509727376</v>
      </c>
      <c r="I29" s="2">
        <v>0</v>
      </c>
      <c r="J29" s="2">
        <v>8679.9136142552361</v>
      </c>
      <c r="K29" s="2">
        <v>30988.732362925803</v>
      </c>
    </row>
    <row r="30" spans="1:11">
      <c r="A30" t="s">
        <v>10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</row>
    <row r="31" spans="1:11">
      <c r="A31" t="s">
        <v>11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abSelected="1" workbookViewId="0">
      <selection activeCell="X28" sqref="X28"/>
    </sheetView>
  </sheetViews>
  <sheetFormatPr baseColWidth="10" defaultColWidth="11.1640625" defaultRowHeight="15" x14ac:dyDescent="0"/>
  <cols>
    <col min="2" max="2" width="11.5" bestFit="1" customWidth="1"/>
    <col min="3" max="3" width="10.5" customWidth="1"/>
    <col min="4" max="4" width="7.5" style="8" bestFit="1" customWidth="1"/>
    <col min="5" max="5" width="10.6640625" bestFit="1" customWidth="1"/>
    <col min="6" max="6" width="7.5" style="8" bestFit="1" customWidth="1"/>
    <col min="7" max="7" width="10.6640625" bestFit="1" customWidth="1"/>
    <col min="8" max="8" width="7.5" style="8" bestFit="1" customWidth="1"/>
    <col min="9" max="9" width="10.6640625" bestFit="1" customWidth="1"/>
    <col min="10" max="10" width="7.5" style="8" bestFit="1" customWidth="1"/>
    <col min="11" max="11" width="10.6640625" bestFit="1" customWidth="1"/>
    <col min="12" max="12" width="7.5" style="8" bestFit="1" customWidth="1"/>
    <col min="13" max="13" width="10.6640625" bestFit="1" customWidth="1"/>
    <col min="14" max="14" width="7.5" style="8" bestFit="1" customWidth="1"/>
    <col min="15" max="15" width="10.6640625" bestFit="1" customWidth="1"/>
    <col min="16" max="16" width="7.5" style="8" bestFit="1" customWidth="1"/>
    <col min="17" max="17" width="10.6640625" bestFit="1" customWidth="1"/>
    <col min="18" max="18" width="7.5" style="8" bestFit="1" customWidth="1"/>
    <col min="19" max="19" width="10.6640625" bestFit="1" customWidth="1"/>
    <col min="20" max="20" width="7.5" style="8" bestFit="1" customWidth="1"/>
    <col min="21" max="21" width="10.6640625" bestFit="1" customWidth="1"/>
    <col min="22" max="22" width="7.5" style="8" bestFit="1" customWidth="1"/>
    <col min="23" max="23" width="10.6640625" bestFit="1" customWidth="1"/>
    <col min="24" max="24" width="7.5" style="8" bestFit="1" customWidth="1"/>
  </cols>
  <sheetData>
    <row r="1" spans="1:24">
      <c r="A1" t="s">
        <v>18</v>
      </c>
      <c r="C1" t="s">
        <v>21</v>
      </c>
    </row>
    <row r="2" spans="1:24">
      <c r="A2" s="17"/>
      <c r="B2" s="18"/>
      <c r="C2" s="61">
        <v>2005</v>
      </c>
      <c r="D2" s="61"/>
      <c r="E2" s="59">
        <v>2006</v>
      </c>
      <c r="F2" s="60"/>
      <c r="G2" s="61">
        <f>E2+1</f>
        <v>2007</v>
      </c>
      <c r="H2" s="61"/>
      <c r="I2" s="59">
        <f>G2+1</f>
        <v>2008</v>
      </c>
      <c r="J2" s="60"/>
      <c r="K2" s="61">
        <f>I2+1</f>
        <v>2009</v>
      </c>
      <c r="L2" s="61"/>
      <c r="M2" s="59">
        <f>K2+1</f>
        <v>2010</v>
      </c>
      <c r="N2" s="60"/>
      <c r="O2" s="61">
        <f>M2+1</f>
        <v>2011</v>
      </c>
      <c r="P2" s="61"/>
      <c r="Q2" s="59">
        <f>O2+1</f>
        <v>2012</v>
      </c>
      <c r="R2" s="60"/>
      <c r="S2" s="61">
        <f>Q2+1</f>
        <v>2013</v>
      </c>
      <c r="T2" s="61"/>
      <c r="U2" s="59">
        <f t="shared" ref="U2" si="0">S2+1</f>
        <v>2014</v>
      </c>
      <c r="V2" s="60"/>
      <c r="W2" s="64" t="s">
        <v>29</v>
      </c>
      <c r="X2" s="63"/>
    </row>
    <row r="3" spans="1:24">
      <c r="A3" s="19"/>
      <c r="B3" s="20"/>
      <c r="C3" s="21" t="s">
        <v>32</v>
      </c>
      <c r="D3" s="23" t="s">
        <v>30</v>
      </c>
      <c r="E3" s="21" t="s">
        <v>32</v>
      </c>
      <c r="F3" s="23" t="s">
        <v>30</v>
      </c>
      <c r="G3" s="21" t="s">
        <v>32</v>
      </c>
      <c r="H3" s="23" t="s">
        <v>30</v>
      </c>
      <c r="I3" s="21" t="s">
        <v>32</v>
      </c>
      <c r="J3" s="23" t="s">
        <v>30</v>
      </c>
      <c r="K3" s="21" t="s">
        <v>32</v>
      </c>
      <c r="L3" s="23" t="s">
        <v>30</v>
      </c>
      <c r="M3" s="21" t="s">
        <v>32</v>
      </c>
      <c r="N3" s="23" t="s">
        <v>30</v>
      </c>
      <c r="O3" s="21" t="s">
        <v>32</v>
      </c>
      <c r="P3" s="23" t="s">
        <v>30</v>
      </c>
      <c r="Q3" s="21" t="s">
        <v>32</v>
      </c>
      <c r="R3" s="23" t="s">
        <v>30</v>
      </c>
      <c r="S3" s="21" t="s">
        <v>32</v>
      </c>
      <c r="T3" s="23" t="s">
        <v>30</v>
      </c>
      <c r="U3" s="21" t="s">
        <v>32</v>
      </c>
      <c r="V3" s="23" t="s">
        <v>30</v>
      </c>
      <c r="W3" s="37" t="s">
        <v>32</v>
      </c>
      <c r="X3" s="38" t="s">
        <v>30</v>
      </c>
    </row>
    <row r="4" spans="1:24">
      <c r="A4" s="24" t="s">
        <v>0</v>
      </c>
      <c r="B4" s="39" t="s">
        <v>19</v>
      </c>
      <c r="C4" s="7">
        <v>52843</v>
      </c>
      <c r="D4" s="10">
        <f>C4/(C4+C5)</f>
        <v>0.59662021482843097</v>
      </c>
      <c r="E4" s="11">
        <v>58660</v>
      </c>
      <c r="F4" s="12">
        <f>E4/(E4+E5)</f>
        <v>0.80407467304745339</v>
      </c>
      <c r="G4" s="7">
        <v>49025</v>
      </c>
      <c r="H4" s="10">
        <f>G4/(G4+G5)</f>
        <v>0.45570538356422341</v>
      </c>
      <c r="I4" s="11">
        <v>53701</v>
      </c>
      <c r="J4" s="12">
        <f>I4/(I4+I5)</f>
        <v>0.49120283136346582</v>
      </c>
      <c r="K4" s="7">
        <v>49594</v>
      </c>
      <c r="L4" s="10">
        <f>K4/(K4+K5)</f>
        <v>0.51740538355752108</v>
      </c>
      <c r="M4" s="11">
        <v>46429</v>
      </c>
      <c r="N4" s="12">
        <f>M4/(M4+M5)</f>
        <v>0.68358396532982313</v>
      </c>
      <c r="O4" s="7">
        <v>51019</v>
      </c>
      <c r="P4" s="10">
        <f>O4/(O4+O5)</f>
        <v>0.73304429265831406</v>
      </c>
      <c r="Q4" s="11">
        <v>79114</v>
      </c>
      <c r="R4" s="12">
        <f>Q4/(Q4+Q5)</f>
        <v>0.70047894956012213</v>
      </c>
      <c r="S4" s="7">
        <v>66160</v>
      </c>
      <c r="T4" s="10">
        <f>S4/(S4+S5)</f>
        <v>0.43475721906831616</v>
      </c>
      <c r="U4" s="11">
        <v>42750</v>
      </c>
      <c r="V4" s="12">
        <f>U4/(U4+U5)</f>
        <v>0.35696356841935079</v>
      </c>
      <c r="W4" s="30">
        <f>(C4+E4+G4+I4+K4+M4+O4+Q4+S4+U4)/10</f>
        <v>54929.5</v>
      </c>
      <c r="X4" s="31">
        <f>W4/(W4+W5)</f>
        <v>0.5511248331593176</v>
      </c>
    </row>
    <row r="5" spans="1:24">
      <c r="A5" s="19"/>
      <c r="B5" s="40" t="s">
        <v>20</v>
      </c>
      <c r="C5" s="3">
        <v>35727.582569341823</v>
      </c>
      <c r="D5" s="9">
        <f>C5/(C4+C5)</f>
        <v>0.40337978517156908</v>
      </c>
      <c r="E5" s="13">
        <v>14293.423315371752</v>
      </c>
      <c r="F5" s="14">
        <f>E5/(E4+E5)</f>
        <v>0.19592532695254669</v>
      </c>
      <c r="G5" s="3">
        <v>58555.471436521468</v>
      </c>
      <c r="H5" s="9">
        <f>G5/(G4+G5)</f>
        <v>0.54429461643577648</v>
      </c>
      <c r="I5" s="13">
        <v>55624.509893618495</v>
      </c>
      <c r="J5" s="14">
        <f>I5/(I4+I5)</f>
        <v>0.50879716863653413</v>
      </c>
      <c r="K5" s="3">
        <v>46257.341281002598</v>
      </c>
      <c r="L5" s="9">
        <f>K5/(K4+K5)</f>
        <v>0.48259461644247897</v>
      </c>
      <c r="M5" s="13">
        <v>21490.966463225082</v>
      </c>
      <c r="N5" s="14">
        <f>M5/(M4+M5)</f>
        <v>0.31641603467017693</v>
      </c>
      <c r="O5" s="3">
        <v>18579.795749414461</v>
      </c>
      <c r="P5" s="9">
        <f>O5/(O4+O5)</f>
        <v>0.26695570734168589</v>
      </c>
      <c r="Q5" s="13">
        <v>33828.723046397048</v>
      </c>
      <c r="R5" s="14">
        <f>Q5/(Q4+Q5)</f>
        <v>0.29952105043987787</v>
      </c>
      <c r="S5" s="3">
        <v>86016.886543208529</v>
      </c>
      <c r="T5" s="9">
        <f>S5/(S4+S5)</f>
        <v>0.5652427809316839</v>
      </c>
      <c r="U5" s="13">
        <v>77010.12058961294</v>
      </c>
      <c r="V5" s="14">
        <f>U5/(U4+U5)</f>
        <v>0.64303643158064916</v>
      </c>
      <c r="W5" s="35">
        <f>(C5+E5+G5+I5+K5+M5+O5+Q5+S5+U5)/10</f>
        <v>44738.482088771409</v>
      </c>
      <c r="X5" s="36">
        <f>W5/(W4+W5)</f>
        <v>0.44887516684068235</v>
      </c>
    </row>
    <row r="6" spans="1:24">
      <c r="A6" s="24" t="s">
        <v>1</v>
      </c>
      <c r="B6" s="41" t="s">
        <v>19</v>
      </c>
      <c r="C6" s="7">
        <v>61897</v>
      </c>
      <c r="D6" s="10">
        <f t="shared" ref="D6:F6" si="1">C6/(C6+C7)</f>
        <v>0.65735324959265984</v>
      </c>
      <c r="E6" s="11">
        <v>49315</v>
      </c>
      <c r="F6" s="12">
        <f t="shared" si="1"/>
        <v>0.32247925645746722</v>
      </c>
      <c r="G6" s="7">
        <v>41135</v>
      </c>
      <c r="H6" s="10">
        <f t="shared" ref="H6" si="2">G6/(G6+G7)</f>
        <v>0.3094067550037049</v>
      </c>
      <c r="I6" s="11">
        <v>66208</v>
      </c>
      <c r="J6" s="12">
        <f t="shared" ref="J6" si="3">I6/(I6+I7)</f>
        <v>0.594974589979816</v>
      </c>
      <c r="K6" s="7">
        <v>35819</v>
      </c>
      <c r="L6" s="10">
        <f t="shared" ref="L6" si="4">K6/(K6+K7)</f>
        <v>0.30976737326468939</v>
      </c>
      <c r="M6" s="11">
        <v>45668</v>
      </c>
      <c r="N6" s="12">
        <f t="shared" ref="N6" si="5">M6/(M6+M7)</f>
        <v>0.71471327143943519</v>
      </c>
      <c r="O6" s="7">
        <v>48897</v>
      </c>
      <c r="P6" s="10">
        <f t="shared" ref="P6" si="6">O6/(O6+O7)</f>
        <v>0.36244825429949362</v>
      </c>
      <c r="Q6" s="11">
        <v>115890</v>
      </c>
      <c r="R6" s="12">
        <f t="shared" ref="R6" si="7">Q6/(Q6+Q7)</f>
        <v>0.82608516766708384</v>
      </c>
      <c r="S6" s="7">
        <v>100077</v>
      </c>
      <c r="T6" s="10">
        <f t="shared" ref="T6" si="8">S6/(S6+S7)</f>
        <v>0.75262400298742782</v>
      </c>
      <c r="U6" s="11">
        <v>88872</v>
      </c>
      <c r="V6" s="12">
        <f t="shared" ref="V6:X6" si="9">U6/(U6+U7)</f>
        <v>0.33440577487871664</v>
      </c>
      <c r="W6" s="30">
        <f t="shared" ref="W6:W27" si="10">(C6+E6+G6+I6+K6+M6+O6+Q6+S6+U6)/10</f>
        <v>65377.8</v>
      </c>
      <c r="X6" s="29">
        <f t="shared" si="9"/>
        <v>0.48616396320233246</v>
      </c>
    </row>
    <row r="7" spans="1:24">
      <c r="A7" s="19"/>
      <c r="B7" s="40" t="s">
        <v>20</v>
      </c>
      <c r="C7" s="3">
        <v>32263.940161709914</v>
      </c>
      <c r="D7" s="9">
        <f t="shared" ref="D7:F7" si="11">C7/(C6+C7)</f>
        <v>0.34264675040734022</v>
      </c>
      <c r="E7" s="13">
        <v>103609.56495261208</v>
      </c>
      <c r="F7" s="14">
        <f t="shared" si="11"/>
        <v>0.67752074354253267</v>
      </c>
      <c r="G7" s="3">
        <v>91812.970058079169</v>
      </c>
      <c r="H7" s="9">
        <f t="shared" ref="H7" si="12">G7/(G6+G7)</f>
        <v>0.69059324499629504</v>
      </c>
      <c r="I7" s="13">
        <v>45070.701838755915</v>
      </c>
      <c r="J7" s="14">
        <f t="shared" ref="J7" si="13">I7/(I6+I7)</f>
        <v>0.40502541002018394</v>
      </c>
      <c r="K7" s="3">
        <v>79812.932512768064</v>
      </c>
      <c r="L7" s="9">
        <f t="shared" ref="L7" si="14">K7/(K6+K7)</f>
        <v>0.69023262673531061</v>
      </c>
      <c r="M7" s="13">
        <v>18228.952561164115</v>
      </c>
      <c r="N7" s="14">
        <f t="shared" ref="N7" si="15">M7/(M6+M7)</f>
        <v>0.28528672856056481</v>
      </c>
      <c r="O7" s="3">
        <v>86010.533475374541</v>
      </c>
      <c r="P7" s="9">
        <f t="shared" ref="P7" si="16">O7/(O6+O7)</f>
        <v>0.63755174570050643</v>
      </c>
      <c r="Q7" s="13">
        <v>24398.198524712181</v>
      </c>
      <c r="R7" s="14">
        <f t="shared" ref="R7" si="17">Q7/(Q6+Q7)</f>
        <v>0.17391483233291621</v>
      </c>
      <c r="S7" s="3">
        <v>32893.77903808462</v>
      </c>
      <c r="T7" s="9">
        <f t="shared" ref="T7" si="18">S7/(S6+S7)</f>
        <v>0.24737599701257221</v>
      </c>
      <c r="U7" s="13">
        <v>176888.96071376873</v>
      </c>
      <c r="V7" s="14">
        <f t="shared" ref="V7:X7" si="19">U7/(U6+U7)</f>
        <v>0.66559422512128341</v>
      </c>
      <c r="W7" s="35">
        <f t="shared" si="10"/>
        <v>69099.053383702936</v>
      </c>
      <c r="X7" s="36">
        <f t="shared" si="19"/>
        <v>0.51383603679766765</v>
      </c>
    </row>
    <row r="8" spans="1:24">
      <c r="A8" s="24" t="s">
        <v>2</v>
      </c>
      <c r="B8" s="41" t="s">
        <v>19</v>
      </c>
      <c r="C8" s="7">
        <v>74031</v>
      </c>
      <c r="D8" s="10">
        <f t="shared" ref="D8:F8" si="20">C8/(C8+C9)</f>
        <v>0.58340149091814442</v>
      </c>
      <c r="E8" s="11">
        <v>76143</v>
      </c>
      <c r="F8" s="12">
        <f t="shared" si="20"/>
        <v>0.4942228876360199</v>
      </c>
      <c r="G8" s="7">
        <v>22910</v>
      </c>
      <c r="H8" s="10">
        <f t="shared" ref="H8" si="21">G8/(G8+G9)</f>
        <v>0.34222941706059651</v>
      </c>
      <c r="I8" s="11">
        <v>62711</v>
      </c>
      <c r="J8" s="12">
        <f t="shared" ref="J8" si="22">I8/(I8+I9)</f>
        <v>0.55576160239246197</v>
      </c>
      <c r="K8" s="7">
        <v>70980</v>
      </c>
      <c r="L8" s="10">
        <f t="shared" ref="L8" si="23">K8/(K8+K9)</f>
        <v>0.8032372813916604</v>
      </c>
      <c r="M8" s="11">
        <v>63469</v>
      </c>
      <c r="N8" s="12">
        <f t="shared" ref="N8" si="24">M8/(M8+M9)</f>
        <v>0.71099510640151342</v>
      </c>
      <c r="O8" s="7">
        <v>100788</v>
      </c>
      <c r="P8" s="10">
        <f t="shared" ref="P8" si="25">O8/(O8+O9)</f>
        <v>0.69343246718933793</v>
      </c>
      <c r="Q8" s="11">
        <v>143277</v>
      </c>
      <c r="R8" s="12">
        <f t="shared" ref="R8" si="26">Q8/(Q8+Q9)</f>
        <v>0.56923671056191549</v>
      </c>
      <c r="S8" s="7">
        <v>88244</v>
      </c>
      <c r="T8" s="10">
        <f t="shared" ref="T8" si="27">S8/(S8+S9)</f>
        <v>0.5730683192192435</v>
      </c>
      <c r="U8" s="11">
        <v>98636</v>
      </c>
      <c r="V8" s="12">
        <f t="shared" ref="V8:X8" si="28">U8/(U8+U9)</f>
        <v>0.72068946545603219</v>
      </c>
      <c r="W8" s="30">
        <f t="shared" si="10"/>
        <v>80118.899999999994</v>
      </c>
      <c r="X8" s="31">
        <f t="shared" si="28"/>
        <v>0.60409036470682609</v>
      </c>
    </row>
    <row r="9" spans="1:24">
      <c r="A9" s="19"/>
      <c r="B9" s="40" t="s">
        <v>20</v>
      </c>
      <c r="C9" s="3">
        <v>52864.459049121804</v>
      </c>
      <c r="D9" s="9">
        <f t="shared" ref="D9:F9" si="29">C9/(C8+C9)</f>
        <v>0.41659850908185564</v>
      </c>
      <c r="E9" s="13">
        <v>77923.114510012325</v>
      </c>
      <c r="F9" s="14">
        <f t="shared" si="29"/>
        <v>0.50577711236398004</v>
      </c>
      <c r="G9" s="3">
        <v>44033.397784952729</v>
      </c>
      <c r="H9" s="9">
        <f t="shared" ref="H9" si="30">G9/(G8+G9)</f>
        <v>0.65777058293940349</v>
      </c>
      <c r="I9" s="13">
        <v>50126.950175110149</v>
      </c>
      <c r="J9" s="14">
        <f t="shared" ref="J9" si="31">I9/(I8+I9)</f>
        <v>0.44423839760753803</v>
      </c>
      <c r="K9" s="3">
        <v>17387.412275763119</v>
      </c>
      <c r="L9" s="9">
        <f t="shared" ref="L9" si="32">K9/(K8+K9)</f>
        <v>0.19676271860833969</v>
      </c>
      <c r="M9" s="13">
        <v>25798.84365820622</v>
      </c>
      <c r="N9" s="14">
        <f t="shared" ref="N9" si="33">M9/(M8+M9)</f>
        <v>0.28900489359848652</v>
      </c>
      <c r="O9" s="3">
        <v>44558.525824670396</v>
      </c>
      <c r="P9" s="9">
        <f t="shared" ref="P9" si="34">O9/(O8+O9)</f>
        <v>0.30656753281066218</v>
      </c>
      <c r="Q9" s="13">
        <v>108423.21072352442</v>
      </c>
      <c r="R9" s="14">
        <f t="shared" ref="R9" si="35">Q9/(Q8+Q9)</f>
        <v>0.43076328943808456</v>
      </c>
      <c r="S9" s="3">
        <v>65741.130638917355</v>
      </c>
      <c r="T9" s="9">
        <f t="shared" ref="T9" si="36">S9/(S8+S9)</f>
        <v>0.42693168078075655</v>
      </c>
      <c r="U9" s="13">
        <v>38227.385310601006</v>
      </c>
      <c r="V9" s="14">
        <f t="shared" ref="V9:X9" si="37">U9/(U8+U9)</f>
        <v>0.27931053454396787</v>
      </c>
      <c r="W9" s="35">
        <f t="shared" si="10"/>
        <v>52508.442995087942</v>
      </c>
      <c r="X9" s="36">
        <f t="shared" si="37"/>
        <v>0.39590963529317386</v>
      </c>
    </row>
    <row r="10" spans="1:24">
      <c r="A10" s="24" t="s">
        <v>3</v>
      </c>
      <c r="B10" s="41" t="s">
        <v>19</v>
      </c>
      <c r="C10" s="7">
        <v>66916</v>
      </c>
      <c r="D10" s="10">
        <f t="shared" ref="D10:F10" si="38">C10/(C10+C11)</f>
        <v>0.6058385418594171</v>
      </c>
      <c r="E10" s="11">
        <v>93932</v>
      </c>
      <c r="F10" s="12">
        <f t="shared" si="38"/>
        <v>0.61224319819355655</v>
      </c>
      <c r="G10" s="7">
        <v>55730</v>
      </c>
      <c r="H10" s="10">
        <f t="shared" ref="H10" si="39">G10/(G10+G11)</f>
        <v>0.54325578979862699</v>
      </c>
      <c r="I10" s="11">
        <v>123854</v>
      </c>
      <c r="J10" s="12">
        <f t="shared" ref="J10" si="40">I10/(I10+I11)</f>
        <v>0.42569647595262722</v>
      </c>
      <c r="K10" s="7">
        <v>113124</v>
      </c>
      <c r="L10" s="10">
        <f t="shared" ref="L10" si="41">K10/(K10+K11)</f>
        <v>0.70187736244838539</v>
      </c>
      <c r="M10" s="11">
        <v>112671</v>
      </c>
      <c r="N10" s="12">
        <f t="shared" ref="N10" si="42">M10/(M10+M11)</f>
        <v>0.74269132147689776</v>
      </c>
      <c r="O10" s="7">
        <v>142416</v>
      </c>
      <c r="P10" s="10">
        <f t="shared" ref="P10" si="43">O10/(O10+O11)</f>
        <v>0.82984849777594416</v>
      </c>
      <c r="Q10" s="11">
        <v>144119</v>
      </c>
      <c r="R10" s="12">
        <f t="shared" ref="R10" si="44">Q10/(Q10+Q11)</f>
        <v>0.80668943375504909</v>
      </c>
      <c r="S10" s="7">
        <v>147505</v>
      </c>
      <c r="T10" s="10">
        <f t="shared" ref="T10" si="45">S10/(S10+S11)</f>
        <v>0.65429435119623736</v>
      </c>
      <c r="U10" s="11">
        <v>136111</v>
      </c>
      <c r="V10" s="12">
        <f t="shared" ref="V10:X10" si="46">U10/(U10+U11)</f>
        <v>0.64292034858303493</v>
      </c>
      <c r="W10" s="30">
        <f t="shared" si="10"/>
        <v>113637.8</v>
      </c>
      <c r="X10" s="29">
        <f t="shared" si="46"/>
        <v>0.64651255449910361</v>
      </c>
    </row>
    <row r="11" spans="1:24">
      <c r="A11" s="19"/>
      <c r="B11" s="40" t="s">
        <v>20</v>
      </c>
      <c r="C11" s="3">
        <v>43535.870220445053</v>
      </c>
      <c r="D11" s="9">
        <f t="shared" ref="D11:F11" si="47">C11/(C10+C11)</f>
        <v>0.39416145814058295</v>
      </c>
      <c r="E11" s="13">
        <v>59490.692611611572</v>
      </c>
      <c r="F11" s="14">
        <f t="shared" si="47"/>
        <v>0.38775680180644351</v>
      </c>
      <c r="G11" s="3">
        <v>46855.192917424574</v>
      </c>
      <c r="H11" s="9">
        <f t="shared" ref="H11" si="48">G11/(G10+G11)</f>
        <v>0.45674421020137301</v>
      </c>
      <c r="I11" s="13">
        <v>167090.38642659297</v>
      </c>
      <c r="J11" s="14">
        <f t="shared" ref="J11" si="49">I11/(I10+I11)</f>
        <v>0.57430352404737295</v>
      </c>
      <c r="K11" s="3">
        <v>48049.45572363989</v>
      </c>
      <c r="L11" s="9">
        <f t="shared" ref="L11" si="50">K11/(K10+K11)</f>
        <v>0.29812263755161456</v>
      </c>
      <c r="M11" s="13">
        <v>39035.364059762011</v>
      </c>
      <c r="N11" s="14">
        <f t="shared" ref="N11" si="51">M11/(M10+M11)</f>
        <v>0.25730867852310219</v>
      </c>
      <c r="O11" s="3">
        <v>29200.867876106891</v>
      </c>
      <c r="P11" s="9">
        <f t="shared" ref="P11" si="52">O11/(O10+O11)</f>
        <v>0.17015150222405578</v>
      </c>
      <c r="Q11" s="13">
        <v>34535.875060334161</v>
      </c>
      <c r="R11" s="14">
        <f t="shared" ref="R11" si="53">Q11/(Q10+Q11)</f>
        <v>0.19331056624495094</v>
      </c>
      <c r="S11" s="3">
        <v>77936.347201483004</v>
      </c>
      <c r="T11" s="9">
        <f t="shared" ref="T11" si="54">S11/(S10+S11)</f>
        <v>0.34570564880376264</v>
      </c>
      <c r="U11" s="13">
        <v>75596.407146129379</v>
      </c>
      <c r="V11" s="14">
        <f t="shared" ref="V11:X11" si="55">U11/(U10+U11)</f>
        <v>0.35707965141696507</v>
      </c>
      <c r="W11" s="35">
        <f t="shared" si="10"/>
        <v>62132.645924352961</v>
      </c>
      <c r="X11" s="36">
        <f t="shared" si="55"/>
        <v>0.35348744550089628</v>
      </c>
    </row>
    <row r="12" spans="1:24">
      <c r="A12" s="24" t="s">
        <v>4</v>
      </c>
      <c r="B12" s="41" t="s">
        <v>19</v>
      </c>
      <c r="C12" s="7">
        <v>115391</v>
      </c>
      <c r="D12" s="10">
        <f t="shared" ref="D12:F12" si="56">C12/(C12+C13)</f>
        <v>0.75069802066528823</v>
      </c>
      <c r="E12" s="11">
        <v>93218</v>
      </c>
      <c r="F12" s="12">
        <f t="shared" si="56"/>
        <v>0.69163504275263565</v>
      </c>
      <c r="G12" s="7">
        <v>66361</v>
      </c>
      <c r="H12" s="10">
        <f t="shared" ref="H12" si="57">G12/(G12+G13)</f>
        <v>0.35088142739890277</v>
      </c>
      <c r="I12" s="11">
        <v>98918</v>
      </c>
      <c r="J12" s="12">
        <f t="shared" ref="J12" si="58">I12/(I12+I13)</f>
        <v>0.65294343594520754</v>
      </c>
      <c r="K12" s="7">
        <v>133268</v>
      </c>
      <c r="L12" s="10">
        <f t="shared" ref="L12" si="59">K12/(K12+K13)</f>
        <v>0.76057436982415427</v>
      </c>
      <c r="M12" s="11">
        <v>200611</v>
      </c>
      <c r="N12" s="12">
        <f t="shared" ref="N12" si="60">M12/(M12+M13)</f>
        <v>0.73590097695638468</v>
      </c>
      <c r="O12" s="7">
        <v>142906</v>
      </c>
      <c r="P12" s="10">
        <f t="shared" ref="P12" si="61">O12/(O12+O13)</f>
        <v>0.85235444003747141</v>
      </c>
      <c r="Q12" s="11">
        <v>195404</v>
      </c>
      <c r="R12" s="12">
        <f t="shared" ref="R12" si="62">Q12/(Q12+Q13)</f>
        <v>0.63781312506882437</v>
      </c>
      <c r="S12" s="7">
        <v>199457</v>
      </c>
      <c r="T12" s="10">
        <f t="shared" ref="T12" si="63">S12/(S12+S13)</f>
        <v>0.64108812494562351</v>
      </c>
      <c r="U12" s="11">
        <v>175225</v>
      </c>
      <c r="V12" s="12">
        <f t="shared" ref="V12:X12" si="64">U12/(U12+U13)</f>
        <v>0.50901546592581537</v>
      </c>
      <c r="W12" s="30">
        <f t="shared" si="10"/>
        <v>142075.9</v>
      </c>
      <c r="X12" s="31">
        <f t="shared" si="64"/>
        <v>0.64394658608249888</v>
      </c>
    </row>
    <row r="13" spans="1:24">
      <c r="A13" s="19"/>
      <c r="B13" s="40" t="s">
        <v>20</v>
      </c>
      <c r="C13" s="3">
        <v>38320.608161344921</v>
      </c>
      <c r="D13" s="9">
        <f t="shared" ref="D13:F13" si="65">C13/(C12+C13)</f>
        <v>0.24930197933471174</v>
      </c>
      <c r="E13" s="13">
        <v>41561.174330152571</v>
      </c>
      <c r="F13" s="14">
        <f t="shared" si="65"/>
        <v>0.3083649572473644</v>
      </c>
      <c r="G13" s="3">
        <v>122765.56760415218</v>
      </c>
      <c r="H13" s="9">
        <f t="shared" ref="H13" si="66">G13/(G12+G13)</f>
        <v>0.64911857260109718</v>
      </c>
      <c r="I13" s="13">
        <v>52577.511792388723</v>
      </c>
      <c r="J13" s="14">
        <f t="shared" ref="J13" si="67">I13/(I12+I13)</f>
        <v>0.34705656405479246</v>
      </c>
      <c r="K13" s="3">
        <v>41952.208946577724</v>
      </c>
      <c r="L13" s="9">
        <f t="shared" ref="L13" si="68">K13/(K12+K13)</f>
        <v>0.23942563017584567</v>
      </c>
      <c r="M13" s="13">
        <v>71994.97047948993</v>
      </c>
      <c r="N13" s="14">
        <f t="shared" ref="N13" si="69">M13/(M12+M13)</f>
        <v>0.26409902304361532</v>
      </c>
      <c r="O13" s="3">
        <v>24754.29868245601</v>
      </c>
      <c r="P13" s="9">
        <f t="shared" ref="P13" si="70">O13/(O12+O13)</f>
        <v>0.14764555996252857</v>
      </c>
      <c r="Q13" s="13">
        <v>110961.59882475698</v>
      </c>
      <c r="R13" s="14">
        <f t="shared" ref="R13" si="71">Q13/(Q12+Q13)</f>
        <v>0.36218687493117563</v>
      </c>
      <c r="S13" s="3">
        <v>111665.59335160474</v>
      </c>
      <c r="T13" s="9">
        <f t="shared" ref="T13" si="72">S13/(S12+S13)</f>
        <v>0.35891187505437644</v>
      </c>
      <c r="U13" s="13">
        <v>169017.97831755382</v>
      </c>
      <c r="V13" s="14">
        <f t="shared" ref="V13:X13" si="73">U13/(U12+U13)</f>
        <v>0.49098453407418469</v>
      </c>
      <c r="W13" s="35">
        <f t="shared" si="10"/>
        <v>78557.151049047752</v>
      </c>
      <c r="X13" s="36">
        <f t="shared" si="73"/>
        <v>0.35605341391750117</v>
      </c>
    </row>
    <row r="14" spans="1:24">
      <c r="A14" s="24" t="s">
        <v>5</v>
      </c>
      <c r="B14" s="41" t="s">
        <v>19</v>
      </c>
      <c r="C14" s="7">
        <v>98532</v>
      </c>
      <c r="D14" s="10">
        <f t="shared" ref="D14:F14" si="74">C14/(C14+C15)</f>
        <v>0.627634582406847</v>
      </c>
      <c r="E14" s="11">
        <v>74206</v>
      </c>
      <c r="F14" s="12">
        <f t="shared" si="74"/>
        <v>0.58479454006792042</v>
      </c>
      <c r="G14" s="7">
        <v>115556</v>
      </c>
      <c r="H14" s="10">
        <f t="shared" ref="H14" si="75">G14/(G14+G15)</f>
        <v>0.42094163701899412</v>
      </c>
      <c r="I14" s="11">
        <v>121346</v>
      </c>
      <c r="J14" s="12">
        <f t="shared" ref="J14" si="76">I14/(I14+I15)</f>
        <v>0.45937413486462669</v>
      </c>
      <c r="K14" s="7">
        <v>133169</v>
      </c>
      <c r="L14" s="10">
        <f t="shared" ref="L14" si="77">K14/(K14+K15)</f>
        <v>0.7330461685454801</v>
      </c>
      <c r="M14" s="11">
        <v>183711</v>
      </c>
      <c r="N14" s="12">
        <f t="shared" ref="N14" si="78">M14/(M14+M15)</f>
        <v>0.57214777406027406</v>
      </c>
      <c r="O14" s="7">
        <v>111853</v>
      </c>
      <c r="P14" s="10">
        <f t="shared" ref="P14" si="79">O14/(O14+O15)</f>
        <v>0.77751347792932424</v>
      </c>
      <c r="Q14" s="11">
        <v>140350</v>
      </c>
      <c r="R14" s="12">
        <f t="shared" ref="R14" si="80">Q14/(Q14+Q15)</f>
        <v>0.79281223184406757</v>
      </c>
      <c r="S14" s="7">
        <v>174877</v>
      </c>
      <c r="T14" s="10">
        <f t="shared" ref="T14" si="81">S14/(S14+S15)</f>
        <v>0.49236114527679564</v>
      </c>
      <c r="U14" s="11">
        <v>172977</v>
      </c>
      <c r="V14" s="12">
        <f t="shared" ref="V14:X14" si="82">U14/(U14+U15)</f>
        <v>0.54723778621318198</v>
      </c>
      <c r="W14" s="30">
        <f t="shared" si="10"/>
        <v>132657.70000000001</v>
      </c>
      <c r="X14" s="29">
        <f t="shared" si="82"/>
        <v>0.57242478693371934</v>
      </c>
    </row>
    <row r="15" spans="1:24">
      <c r="A15" s="19"/>
      <c r="B15" s="40" t="s">
        <v>20</v>
      </c>
      <c r="C15" s="3">
        <v>58457.437424162403</v>
      </c>
      <c r="D15" s="9">
        <f t="shared" ref="D15:F15" si="83">C15/(C14+C15)</f>
        <v>0.37236541759315306</v>
      </c>
      <c r="E15" s="13">
        <v>52686.429589683605</v>
      </c>
      <c r="F15" s="14">
        <f t="shared" si="83"/>
        <v>0.41520545993207958</v>
      </c>
      <c r="G15" s="3">
        <v>158961.8662256824</v>
      </c>
      <c r="H15" s="9">
        <f t="shared" ref="H15" si="84">G15/(G14+G15)</f>
        <v>0.57905836298100577</v>
      </c>
      <c r="I15" s="13">
        <v>142809.05530314532</v>
      </c>
      <c r="J15" s="14">
        <f t="shared" ref="J15" si="85">I15/(I14+I15)</f>
        <v>0.54062586513537325</v>
      </c>
      <c r="K15" s="3">
        <v>48496.228895794782</v>
      </c>
      <c r="L15" s="9">
        <f t="shared" ref="L15" si="86">K15/(K14+K15)</f>
        <v>0.26695383145451995</v>
      </c>
      <c r="M15" s="13">
        <v>137379.12449054216</v>
      </c>
      <c r="N15" s="14">
        <f t="shared" ref="N15" si="87">M15/(M14+M15)</f>
        <v>0.42785222593972588</v>
      </c>
      <c r="O15" s="3">
        <v>32006.885616243169</v>
      </c>
      <c r="P15" s="9">
        <f t="shared" ref="P15" si="88">O15/(O14+O15)</f>
        <v>0.22248652207067571</v>
      </c>
      <c r="Q15" s="13">
        <v>36678.045686868769</v>
      </c>
      <c r="R15" s="14">
        <f t="shared" ref="R15" si="89">Q15/(Q14+Q15)</f>
        <v>0.20718776815593234</v>
      </c>
      <c r="S15" s="3">
        <v>180303.3420671784</v>
      </c>
      <c r="T15" s="9">
        <f t="shared" ref="T15" si="90">S15/(S14+S15)</f>
        <v>0.50763885472320436</v>
      </c>
      <c r="U15" s="13">
        <v>143114.11131923014</v>
      </c>
      <c r="V15" s="14">
        <f t="shared" ref="V15:X15" si="91">U15/(U14+U15)</f>
        <v>0.45276221378681791</v>
      </c>
      <c r="W15" s="35">
        <f t="shared" si="10"/>
        <v>99089.252661853097</v>
      </c>
      <c r="X15" s="36">
        <f t="shared" si="91"/>
        <v>0.42757521306628066</v>
      </c>
    </row>
    <row r="16" spans="1:24">
      <c r="A16" s="24" t="s">
        <v>6</v>
      </c>
      <c r="B16" s="41" t="s">
        <v>19</v>
      </c>
      <c r="C16" s="7">
        <v>91453</v>
      </c>
      <c r="D16" s="10">
        <f t="shared" ref="D16:F16" si="92">C16/(C16+C17)</f>
        <v>0.58524892267893813</v>
      </c>
      <c r="E16" s="11">
        <v>42118</v>
      </c>
      <c r="F16" s="12">
        <f t="shared" si="92"/>
        <v>0.53264281333528274</v>
      </c>
      <c r="G16" s="7">
        <v>54585</v>
      </c>
      <c r="H16" s="10">
        <f t="shared" ref="H16" si="93">G16/(G16+G17)</f>
        <v>0.17208617234383444</v>
      </c>
      <c r="I16" s="11">
        <v>102815</v>
      </c>
      <c r="J16" s="12">
        <f t="shared" ref="J16" si="94">I16/(I16+I17)</f>
        <v>0.21740672131397815</v>
      </c>
      <c r="K16" s="7">
        <v>107665</v>
      </c>
      <c r="L16" s="10">
        <f t="shared" ref="L16" si="95">K16/(K16+K17)</f>
        <v>0.73012649869296076</v>
      </c>
      <c r="M16" s="11">
        <v>97021</v>
      </c>
      <c r="N16" s="12">
        <f t="shared" ref="N16" si="96">M16/(M16+M17)</f>
        <v>0.51529779216817073</v>
      </c>
      <c r="O16" s="7">
        <v>91754</v>
      </c>
      <c r="P16" s="10">
        <f t="shared" ref="P16" si="97">O16/(O16+O17)</f>
        <v>0.71621168209614916</v>
      </c>
      <c r="Q16" s="11">
        <v>149331</v>
      </c>
      <c r="R16" s="12">
        <f t="shared" ref="R16" si="98">Q16/(Q16+Q17)</f>
        <v>0.72598025387332421</v>
      </c>
      <c r="S16" s="7">
        <v>123552</v>
      </c>
      <c r="T16" s="10">
        <f t="shared" ref="T16" si="99">S16/(S16+S17)</f>
        <v>0.46008911368604083</v>
      </c>
      <c r="U16" s="11">
        <v>103646</v>
      </c>
      <c r="V16" s="12">
        <f t="shared" ref="V16:X16" si="100">U16/(U16+U17)</f>
        <v>0.43917181460501048</v>
      </c>
      <c r="W16" s="30">
        <f t="shared" si="10"/>
        <v>96394</v>
      </c>
      <c r="X16" s="31">
        <f t="shared" si="100"/>
        <v>0.43824640763187239</v>
      </c>
    </row>
    <row r="17" spans="1:24">
      <c r="A17" s="19"/>
      <c r="B17" s="40" t="s">
        <v>20</v>
      </c>
      <c r="C17" s="3">
        <v>64810.423060020243</v>
      </c>
      <c r="D17" s="9">
        <f t="shared" ref="D17:F17" si="101">C17/(C16+C17)</f>
        <v>0.41475107732106176</v>
      </c>
      <c r="E17" s="13">
        <v>36955.628603504643</v>
      </c>
      <c r="F17" s="14">
        <f t="shared" si="101"/>
        <v>0.46735718666471721</v>
      </c>
      <c r="G17" s="3">
        <v>262610.73546523647</v>
      </c>
      <c r="H17" s="9">
        <f t="shared" ref="H17" si="102">G17/(G16+G17)</f>
        <v>0.82791382765616561</v>
      </c>
      <c r="I17" s="13">
        <v>370100.46176033298</v>
      </c>
      <c r="J17" s="14">
        <f t="shared" ref="J17" si="103">I17/(I16+I17)</f>
        <v>0.78259327868602191</v>
      </c>
      <c r="K17" s="3">
        <v>39795.748504179741</v>
      </c>
      <c r="L17" s="9">
        <f t="shared" ref="L17" si="104">K17/(K16+K17)</f>
        <v>0.2698735013070393</v>
      </c>
      <c r="M17" s="13">
        <v>91260.419937340936</v>
      </c>
      <c r="N17" s="14">
        <f t="shared" ref="N17" si="105">M17/(M16+M17)</f>
        <v>0.48470220783182916</v>
      </c>
      <c r="O17" s="3">
        <v>36356.169512262029</v>
      </c>
      <c r="P17" s="9">
        <f t="shared" ref="P17" si="106">O17/(O16+O17)</f>
        <v>0.28378831790385078</v>
      </c>
      <c r="Q17" s="13">
        <v>56364.677262947524</v>
      </c>
      <c r="R17" s="14">
        <f t="shared" ref="R17" si="107">Q17/(Q16+Q17)</f>
        <v>0.27401974612667584</v>
      </c>
      <c r="S17" s="3">
        <v>144987.28146691676</v>
      </c>
      <c r="T17" s="9">
        <f t="shared" ref="T17" si="108">S17/(S16+S17)</f>
        <v>0.539910886313959</v>
      </c>
      <c r="U17" s="13">
        <v>132357.30566117688</v>
      </c>
      <c r="V17" s="14">
        <f t="shared" ref="V17:X17" si="109">U17/(U16+U17)</f>
        <v>0.56082818539498946</v>
      </c>
      <c r="W17" s="35">
        <f t="shared" si="10"/>
        <v>123559.8851233918</v>
      </c>
      <c r="X17" s="36">
        <f t="shared" si="109"/>
        <v>0.5617535923681275</v>
      </c>
    </row>
    <row r="18" spans="1:24">
      <c r="A18" s="24" t="s">
        <v>7</v>
      </c>
      <c r="B18" s="41" t="s">
        <v>19</v>
      </c>
      <c r="C18" s="7">
        <v>50907</v>
      </c>
      <c r="D18" s="10">
        <f t="shared" ref="D18:F18" si="110">C18/(C18+C19)</f>
        <v>0.54190512177460726</v>
      </c>
      <c r="E18" s="11">
        <v>44266</v>
      </c>
      <c r="F18" s="12">
        <f t="shared" si="110"/>
        <v>0.48980758760315757</v>
      </c>
      <c r="G18" s="7">
        <v>40868</v>
      </c>
      <c r="H18" s="10">
        <f t="shared" ref="H18" si="111">G18/(G18+G19)</f>
        <v>0.44108746184210851</v>
      </c>
      <c r="I18" s="11">
        <v>68535</v>
      </c>
      <c r="J18" s="12">
        <f t="shared" ref="J18" si="112">I18/(I18+I19)</f>
        <v>0.51811975422039269</v>
      </c>
      <c r="K18" s="7">
        <v>100407</v>
      </c>
      <c r="L18" s="10">
        <f t="shared" ref="L18" si="113">K18/(K18+K19)</f>
        <v>0.7859425949913873</v>
      </c>
      <c r="M18" s="11">
        <v>140530</v>
      </c>
      <c r="N18" s="12">
        <f t="shared" ref="N18" si="114">M18/(M18+M19)</f>
        <v>0.7863631108871002</v>
      </c>
      <c r="O18" s="7">
        <v>84204</v>
      </c>
      <c r="P18" s="10">
        <f t="shared" ref="P18" si="115">O18/(O18+O19)</f>
        <v>0.67927557288559082</v>
      </c>
      <c r="Q18" s="11">
        <v>97872</v>
      </c>
      <c r="R18" s="12">
        <f t="shared" ref="R18" si="116">Q18/(Q18+Q19)</f>
        <v>0.84498404005746275</v>
      </c>
      <c r="S18" s="7">
        <v>108309</v>
      </c>
      <c r="T18" s="10">
        <f t="shared" ref="T18" si="117">S18/(S18+S19)</f>
        <v>0.65782637169707281</v>
      </c>
      <c r="U18" s="11">
        <v>69450</v>
      </c>
      <c r="V18" s="12">
        <f t="shared" ref="V18:X18" si="118">U18/(U18+U19)</f>
        <v>0.41848066035770565</v>
      </c>
      <c r="W18" s="30">
        <f t="shared" si="10"/>
        <v>80534.8</v>
      </c>
      <c r="X18" s="29">
        <f t="shared" si="118"/>
        <v>0.62619419015307753</v>
      </c>
    </row>
    <row r="19" spans="1:24">
      <c r="A19" s="19"/>
      <c r="B19" s="40" t="s">
        <v>20</v>
      </c>
      <c r="C19" s="3">
        <v>43033.798775423951</v>
      </c>
      <c r="D19" s="9">
        <f t="shared" ref="D19:F19" si="119">C19/(C18+C19)</f>
        <v>0.45809487822539263</v>
      </c>
      <c r="E19" s="13">
        <v>46108.26352787402</v>
      </c>
      <c r="F19" s="14">
        <f t="shared" si="119"/>
        <v>0.51019241239684243</v>
      </c>
      <c r="G19" s="3">
        <v>51784.826333633326</v>
      </c>
      <c r="H19" s="9">
        <f t="shared" ref="H19" si="120">G19/(G18+G19)</f>
        <v>0.55891253815789144</v>
      </c>
      <c r="I19" s="13">
        <v>63741.369394800669</v>
      </c>
      <c r="J19" s="14">
        <f t="shared" ref="J19" si="121">I19/(I18+I19)</f>
        <v>0.48188024577960725</v>
      </c>
      <c r="K19" s="3">
        <v>27346.605212223294</v>
      </c>
      <c r="L19" s="9">
        <f t="shared" ref="L19" si="122">K19/(K18+K19)</f>
        <v>0.21405740500861267</v>
      </c>
      <c r="M19" s="13">
        <v>38178.789939888462</v>
      </c>
      <c r="N19" s="14">
        <f t="shared" ref="N19" si="123">M19/(M18+M19)</f>
        <v>0.21363688911289985</v>
      </c>
      <c r="O19" s="3">
        <v>39757.472134641772</v>
      </c>
      <c r="P19" s="9">
        <f t="shared" ref="P19" si="124">O19/(O18+O19)</f>
        <v>0.32072442711440907</v>
      </c>
      <c r="Q19" s="13">
        <v>17955.039754909762</v>
      </c>
      <c r="R19" s="14">
        <f t="shared" ref="R19" si="125">Q19/(Q18+Q19)</f>
        <v>0.15501595994253725</v>
      </c>
      <c r="S19" s="3">
        <v>56337.789274474373</v>
      </c>
      <c r="T19" s="9">
        <f t="shared" ref="T19" si="126">S19/(S18+S19)</f>
        <v>0.34217362830292719</v>
      </c>
      <c r="U19" s="13">
        <v>96507.48998445012</v>
      </c>
      <c r="V19" s="14">
        <f t="shared" ref="V19:X19" si="127">U19/(U18+U19)</f>
        <v>0.58151933964229441</v>
      </c>
      <c r="W19" s="35">
        <f t="shared" si="10"/>
        <v>48075.144433231981</v>
      </c>
      <c r="X19" s="36">
        <f t="shared" si="127"/>
        <v>0.37380580984692247</v>
      </c>
    </row>
    <row r="20" spans="1:24">
      <c r="A20" s="24" t="s">
        <v>8</v>
      </c>
      <c r="B20" s="41" t="s">
        <v>19</v>
      </c>
      <c r="C20" s="7">
        <v>61369</v>
      </c>
      <c r="D20" s="10">
        <f t="shared" ref="D20:F20" si="128">C20/(C20+C21)</f>
        <v>0.51158721846607069</v>
      </c>
      <c r="E20" s="11">
        <v>54825</v>
      </c>
      <c r="F20" s="12">
        <f t="shared" si="128"/>
        <v>0.57686851081915458</v>
      </c>
      <c r="G20" s="7">
        <v>45469</v>
      </c>
      <c r="H20" s="10">
        <f t="shared" ref="H20" si="129">G20/(G20+G21)</f>
        <v>0.2734225408032559</v>
      </c>
      <c r="I20" s="11">
        <v>74581</v>
      </c>
      <c r="J20" s="12">
        <f t="shared" ref="J20" si="130">I20/(I20+I21)</f>
        <v>0.61461891928018253</v>
      </c>
      <c r="K20" s="7">
        <v>99615</v>
      </c>
      <c r="L20" s="10">
        <f t="shared" ref="L20" si="131">K20/(K20+K21)</f>
        <v>0.85874478821329692</v>
      </c>
      <c r="M20" s="11">
        <v>70507</v>
      </c>
      <c r="N20" s="12">
        <f t="shared" ref="N20" si="132">M20/(M20+M21)</f>
        <v>0.59739863818282091</v>
      </c>
      <c r="O20" s="7">
        <v>101293</v>
      </c>
      <c r="P20" s="10">
        <f t="shared" ref="P20" si="133">O20/(O20+O21)</f>
        <v>0.66796109791165192</v>
      </c>
      <c r="Q20" s="11">
        <v>120555</v>
      </c>
      <c r="R20" s="12">
        <f t="shared" ref="R20" si="134">Q20/(Q20+Q21)</f>
        <v>0.77284316400133224</v>
      </c>
      <c r="S20" s="7">
        <v>123531</v>
      </c>
      <c r="T20" s="10">
        <f t="shared" ref="T20" si="135">S20/(S20+S21)</f>
        <v>0.80271498540279806</v>
      </c>
      <c r="U20" s="11">
        <v>70608</v>
      </c>
      <c r="V20" s="12">
        <f t="shared" ref="V20:X20" si="136">U20/(U20+U21)</f>
        <v>0.71168583703775945</v>
      </c>
      <c r="W20" s="30">
        <f t="shared" si="10"/>
        <v>82235.3</v>
      </c>
      <c r="X20" s="31">
        <f t="shared" si="136"/>
        <v>0.63384704475246878</v>
      </c>
    </row>
    <row r="21" spans="1:24">
      <c r="A21" s="19"/>
      <c r="B21" s="40" t="s">
        <v>20</v>
      </c>
      <c r="C21" s="3">
        <v>58589.039968252429</v>
      </c>
      <c r="D21" s="9">
        <f t="shared" ref="D21:F21" si="137">C21/(C20+C21)</f>
        <v>0.48841278153392925</v>
      </c>
      <c r="E21" s="13">
        <v>40213.988906065228</v>
      </c>
      <c r="F21" s="14">
        <f t="shared" si="137"/>
        <v>0.42313148918084542</v>
      </c>
      <c r="G21" s="3">
        <v>120826.72626463776</v>
      </c>
      <c r="H21" s="9">
        <f t="shared" ref="H21" si="138">G21/(G20+G21)</f>
        <v>0.72657745919674399</v>
      </c>
      <c r="I21" s="13">
        <v>46764.109401035574</v>
      </c>
      <c r="J21" s="14">
        <f t="shared" ref="J21" si="139">I21/(I20+I21)</f>
        <v>0.38538108071981747</v>
      </c>
      <c r="K21" s="3">
        <v>16385.704012723985</v>
      </c>
      <c r="L21" s="9">
        <f t="shared" ref="L21" si="140">K21/(K20+K21)</f>
        <v>0.14125521178670308</v>
      </c>
      <c r="M21" s="13">
        <v>47516.369143374017</v>
      </c>
      <c r="N21" s="14">
        <f t="shared" ref="N21" si="141">M21/(M20+M21)</f>
        <v>0.40260136181717915</v>
      </c>
      <c r="O21" s="3">
        <v>50352.058846522144</v>
      </c>
      <c r="P21" s="9">
        <f t="shared" ref="P21" si="142">O21/(O20+O21)</f>
        <v>0.33203890208834802</v>
      </c>
      <c r="Q21" s="13">
        <v>35433.958194100276</v>
      </c>
      <c r="R21" s="14">
        <f t="shared" ref="R21" si="143">Q21/(Q20+Q21)</f>
        <v>0.22715683599866776</v>
      </c>
      <c r="S21" s="3">
        <v>30360.483585562826</v>
      </c>
      <c r="T21" s="9">
        <f t="shared" ref="T21" si="144">S21/(S20+S21)</f>
        <v>0.19728501459720196</v>
      </c>
      <c r="U21" s="13">
        <v>28604.315779516917</v>
      </c>
      <c r="V21" s="14">
        <f t="shared" ref="V21:X21" si="145">U21/(U20+U21)</f>
        <v>0.28831416296224066</v>
      </c>
      <c r="W21" s="35">
        <f t="shared" si="10"/>
        <v>47504.675410179123</v>
      </c>
      <c r="X21" s="36">
        <f t="shared" si="145"/>
        <v>0.36615295524753128</v>
      </c>
    </row>
    <row r="22" spans="1:24">
      <c r="A22" s="24" t="s">
        <v>9</v>
      </c>
      <c r="B22" s="41" t="s">
        <v>19</v>
      </c>
      <c r="C22" s="7">
        <v>31305</v>
      </c>
      <c r="D22" s="10">
        <f t="shared" ref="D22:F22" si="146">C22/(C22+C23)</f>
        <v>0.51794463448926431</v>
      </c>
      <c r="E22" s="11">
        <v>48786</v>
      </c>
      <c r="F22" s="12">
        <f t="shared" si="146"/>
        <v>0.41373342346275044</v>
      </c>
      <c r="G22" s="7">
        <v>36049</v>
      </c>
      <c r="H22" s="10">
        <f t="shared" ref="H22" si="147">G22/(G22+G23)</f>
        <v>0.40739435412998304</v>
      </c>
      <c r="I22" s="11">
        <v>48740</v>
      </c>
      <c r="J22" s="12">
        <f t="shared" ref="J22" si="148">I22/(I22+I23)</f>
        <v>0.68772899245513197</v>
      </c>
      <c r="K22" s="7">
        <v>89293</v>
      </c>
      <c r="L22" s="10">
        <f t="shared" ref="L22" si="149">K22/(K22+K23)</f>
        <v>0.80657852447534406</v>
      </c>
      <c r="M22" s="11">
        <v>66323</v>
      </c>
      <c r="N22" s="12">
        <f t="shared" ref="N22" si="150">M22/(M22+M23)</f>
        <v>0.81910261004880136</v>
      </c>
      <c r="O22" s="7">
        <v>92895</v>
      </c>
      <c r="P22" s="10">
        <f t="shared" ref="P22" si="151">O22/(O22+O23)</f>
        <v>0.84725681789549268</v>
      </c>
      <c r="Q22" s="11">
        <v>96785</v>
      </c>
      <c r="R22" s="12">
        <f t="shared" ref="R22" si="152">Q22/(Q22+Q23)</f>
        <v>0.74577758482328949</v>
      </c>
      <c r="S22" s="7">
        <v>76223</v>
      </c>
      <c r="T22" s="10">
        <f t="shared" ref="T22" si="153">S22/(S22+S23)</f>
        <v>0.68522638391773305</v>
      </c>
      <c r="U22" s="11">
        <v>89986</v>
      </c>
      <c r="V22" s="12">
        <f t="shared" ref="V22:X22" si="154">U22/(U22+U23)</f>
        <v>0.6969805190303705</v>
      </c>
      <c r="W22" s="30">
        <f t="shared" si="10"/>
        <v>67638.5</v>
      </c>
      <c r="X22" s="29">
        <f t="shared" si="154"/>
        <v>0.67024778051985512</v>
      </c>
    </row>
    <row r="23" spans="1:24">
      <c r="A23" s="19"/>
      <c r="B23" s="40" t="s">
        <v>20</v>
      </c>
      <c r="C23" s="3">
        <v>29135.823044473254</v>
      </c>
      <c r="D23" s="9">
        <f t="shared" ref="D23:F23" si="155">C23/(C22+C23)</f>
        <v>0.48205536551073574</v>
      </c>
      <c r="E23" s="13">
        <v>69130.506700581653</v>
      </c>
      <c r="F23" s="14">
        <f t="shared" si="155"/>
        <v>0.58626657653724956</v>
      </c>
      <c r="G23" s="3">
        <v>52437.744194049948</v>
      </c>
      <c r="H23" s="9">
        <f t="shared" ref="H23" si="156">G23/(G22+G23)</f>
        <v>0.59260564587001707</v>
      </c>
      <c r="I23" s="13">
        <v>22130.939766553227</v>
      </c>
      <c r="J23" s="14">
        <f t="shared" ref="J23" si="157">I23/(I22+I23)</f>
        <v>0.31227100754486797</v>
      </c>
      <c r="K23" s="3">
        <v>21412.898174120754</v>
      </c>
      <c r="L23" s="9">
        <f t="shared" ref="L23" si="158">K23/(K22+K23)</f>
        <v>0.19342147552465597</v>
      </c>
      <c r="M23" s="13">
        <v>14647.319452465827</v>
      </c>
      <c r="N23" s="14">
        <f t="shared" ref="N23" si="159">M23/(M22+M23)</f>
        <v>0.18089738995119853</v>
      </c>
      <c r="O23" s="3">
        <v>16747.080226326845</v>
      </c>
      <c r="P23" s="9">
        <f t="shared" ref="P23" si="160">O23/(O22+O23)</f>
        <v>0.15274318210450735</v>
      </c>
      <c r="Q23" s="13">
        <v>32992.298177891767</v>
      </c>
      <c r="R23" s="14">
        <f t="shared" ref="R23" si="161">Q23/(Q22+Q23)</f>
        <v>0.25422241517671063</v>
      </c>
      <c r="S23" s="3">
        <v>35014.689891916336</v>
      </c>
      <c r="T23" s="9">
        <f t="shared" ref="T23" si="162">S23/(S22+S23)</f>
        <v>0.31477361608226689</v>
      </c>
      <c r="U23" s="13">
        <v>39122.343121536964</v>
      </c>
      <c r="V23" s="14">
        <f t="shared" ref="V23:X23" si="163">U23/(U22+U23)</f>
        <v>0.3030194809696295</v>
      </c>
      <c r="W23" s="35">
        <f t="shared" si="10"/>
        <v>33277.164274991657</v>
      </c>
      <c r="X23" s="36">
        <f t="shared" si="163"/>
        <v>0.32975221948014477</v>
      </c>
    </row>
    <row r="24" spans="1:24">
      <c r="A24" s="24" t="s">
        <v>10</v>
      </c>
      <c r="B24" s="41" t="s">
        <v>19</v>
      </c>
      <c r="C24" s="7">
        <v>43805</v>
      </c>
      <c r="D24" s="10">
        <f t="shared" ref="D24:F24" si="164">C24/(C24+C25)</f>
        <v>0.50187625519365153</v>
      </c>
      <c r="E24" s="11">
        <v>33474</v>
      </c>
      <c r="F24" s="12">
        <f t="shared" si="164"/>
        <v>0.37289088948898919</v>
      </c>
      <c r="G24" s="7">
        <v>41255</v>
      </c>
      <c r="H24" s="10">
        <f t="shared" ref="H24" si="165">G24/(G24+G25)</f>
        <v>0.47773708767512962</v>
      </c>
      <c r="I24" s="11">
        <v>39447</v>
      </c>
      <c r="J24" s="12">
        <f t="shared" ref="J24" si="166">I24/(I24+I25)</f>
        <v>0.52105269311236047</v>
      </c>
      <c r="K24" s="7">
        <v>80726</v>
      </c>
      <c r="L24" s="10">
        <f t="shared" ref="L24" si="167">K24/(K24+K25)</f>
        <v>0.47323450797268812</v>
      </c>
      <c r="M24" s="11">
        <v>61722</v>
      </c>
      <c r="N24" s="12">
        <f t="shared" ref="N24" si="168">M24/(M24+M25)</f>
        <v>0.56031852984018538</v>
      </c>
      <c r="O24" s="7">
        <v>94836</v>
      </c>
      <c r="P24" s="10">
        <f t="shared" ref="P24" si="169">O24/(O24+O25)</f>
        <v>0.68242623638366007</v>
      </c>
      <c r="Q24" s="11">
        <v>71916</v>
      </c>
      <c r="R24" s="12">
        <f t="shared" ref="R24" si="170">Q24/(Q24+Q25)</f>
        <v>0.4470531862147003</v>
      </c>
      <c r="S24" s="7">
        <v>53858</v>
      </c>
      <c r="T24" s="10">
        <f t="shared" ref="T24" si="171">S24/(S24+S25)</f>
        <v>0.6147078435491401</v>
      </c>
      <c r="U24" s="11">
        <v>80584</v>
      </c>
      <c r="V24" s="12">
        <f t="shared" ref="V24:X24" si="172">U24/(U24+U25)</f>
        <v>0.77452167508455882</v>
      </c>
      <c r="W24" s="30">
        <f t="shared" si="10"/>
        <v>60162.3</v>
      </c>
      <c r="X24" s="31">
        <f t="shared" si="172"/>
        <v>0.54134613681671362</v>
      </c>
    </row>
    <row r="25" spans="1:24">
      <c r="A25" s="19"/>
      <c r="B25" s="40" t="s">
        <v>20</v>
      </c>
      <c r="C25" s="3">
        <v>43477.471618621646</v>
      </c>
      <c r="D25" s="9">
        <f t="shared" ref="D25:F25" si="173">C25/(C24+C25)</f>
        <v>0.49812374480634858</v>
      </c>
      <c r="E25" s="13">
        <v>56294.88667318441</v>
      </c>
      <c r="F25" s="14">
        <f t="shared" si="173"/>
        <v>0.62710911051101093</v>
      </c>
      <c r="G25" s="3">
        <v>45100.028873232855</v>
      </c>
      <c r="H25" s="9">
        <f t="shared" ref="H25" si="174">G25/(G24+G25)</f>
        <v>0.52226291232487032</v>
      </c>
      <c r="I25" s="13">
        <v>36259.354695864888</v>
      </c>
      <c r="J25" s="14">
        <f t="shared" ref="J25" si="175">I25/(I24+I25)</f>
        <v>0.47894730688763942</v>
      </c>
      <c r="K25" s="3">
        <v>89857.502766579652</v>
      </c>
      <c r="L25" s="9">
        <f t="shared" ref="L25" si="176">K25/(K24+K25)</f>
        <v>0.52676549202731193</v>
      </c>
      <c r="M25" s="13">
        <v>48433.200502836145</v>
      </c>
      <c r="N25" s="14">
        <f t="shared" ref="N25" si="177">M25/(M24+M25)</f>
        <v>0.43968147015981462</v>
      </c>
      <c r="O25" s="3">
        <v>44132.865708561651</v>
      </c>
      <c r="P25" s="9">
        <f t="shared" ref="P25" si="178">O25/(O24+O25)</f>
        <v>0.31757376361633999</v>
      </c>
      <c r="Q25" s="13">
        <v>88950.765337093151</v>
      </c>
      <c r="R25" s="14">
        <f t="shared" ref="R25" si="179">Q25/(Q24+Q25)</f>
        <v>0.55294681378529975</v>
      </c>
      <c r="S25" s="3">
        <v>33757.605633141007</v>
      </c>
      <c r="T25" s="9">
        <f t="shared" ref="T25" si="180">S25/(S24+S25)</f>
        <v>0.3852921564508599</v>
      </c>
      <c r="U25" s="13">
        <v>23459.569847418657</v>
      </c>
      <c r="V25" s="14">
        <f t="shared" ref="V25:X25" si="181">U25/(U24+U25)</f>
        <v>0.22547832491544112</v>
      </c>
      <c r="W25" s="35">
        <f t="shared" si="10"/>
        <v>50972.325165653405</v>
      </c>
      <c r="X25" s="36">
        <f t="shared" si="181"/>
        <v>0.45865386318328627</v>
      </c>
    </row>
    <row r="26" spans="1:24">
      <c r="A26" s="24" t="s">
        <v>11</v>
      </c>
      <c r="B26" s="41" t="s">
        <v>19</v>
      </c>
      <c r="C26" s="7">
        <v>69172</v>
      </c>
      <c r="D26" s="10">
        <f t="shared" ref="D26:F26" si="182">C26/(C26+C27)</f>
        <v>0.62877960993864446</v>
      </c>
      <c r="E26" s="11">
        <v>27262</v>
      </c>
      <c r="F26" s="12">
        <f t="shared" si="182"/>
        <v>0.40634617274495605</v>
      </c>
      <c r="G26" s="7">
        <v>60435</v>
      </c>
      <c r="H26" s="10">
        <f t="shared" ref="H26" si="183">G26/(G26+G27)</f>
        <v>0.62156222621737789</v>
      </c>
      <c r="I26" s="11">
        <v>50428</v>
      </c>
      <c r="J26" s="12">
        <f t="shared" ref="J26" si="184">I26/(I26+I27)</f>
        <v>0.25008538092266391</v>
      </c>
      <c r="K26" s="7">
        <v>71697</v>
      </c>
      <c r="L26" s="10">
        <f t="shared" ref="L26" si="185">K26/(K26+K27)</f>
        <v>0.84537853310025057</v>
      </c>
      <c r="M26" s="11">
        <v>38909</v>
      </c>
      <c r="N26" s="12">
        <f t="shared" ref="N26" si="186">M26/(M26+M27)</f>
        <v>0.8583647206381585</v>
      </c>
      <c r="O26" s="7">
        <v>63259</v>
      </c>
      <c r="P26" s="10">
        <f t="shared" ref="P26" si="187">O26/(O26+O27)</f>
        <v>0.80116418957526947</v>
      </c>
      <c r="Q26" s="11">
        <v>88192</v>
      </c>
      <c r="R26" s="12">
        <f t="shared" ref="R26" si="188">Q26/(Q26+Q27)</f>
        <v>0.70835381907582839</v>
      </c>
      <c r="S26" s="7">
        <v>67338</v>
      </c>
      <c r="T26" s="10">
        <f t="shared" ref="T26" si="189">S26/(S26+S27)</f>
        <v>0.73124269555199628</v>
      </c>
      <c r="U26" s="11">
        <v>81084</v>
      </c>
      <c r="V26" s="12">
        <f t="shared" ref="V26:X26" si="190">U26/(U26+U27)</f>
        <v>0.50551203763454189</v>
      </c>
      <c r="W26" s="30">
        <f t="shared" si="10"/>
        <v>61777.599999999999</v>
      </c>
      <c r="X26" s="29">
        <f t="shared" si="190"/>
        <v>0.58167568777890355</v>
      </c>
    </row>
    <row r="27" spans="1:24" ht="16" thickBot="1">
      <c r="A27" s="19"/>
      <c r="B27" s="40" t="s">
        <v>20</v>
      </c>
      <c r="C27" s="3">
        <v>40837.928608769158</v>
      </c>
      <c r="D27" s="9">
        <f t="shared" ref="D27:F27" si="191">C27/(C26+C27)</f>
        <v>0.37122039006135549</v>
      </c>
      <c r="E27" s="13">
        <v>39828.578990419206</v>
      </c>
      <c r="F27" s="14">
        <f t="shared" si="191"/>
        <v>0.59365382725504401</v>
      </c>
      <c r="G27" s="3">
        <v>36795.812058492396</v>
      </c>
      <c r="H27" s="9">
        <f t="shared" ref="H27" si="192">G27/(G26+G27)</f>
        <v>0.37843777378262217</v>
      </c>
      <c r="I27" s="13">
        <v>151215.1340926493</v>
      </c>
      <c r="J27" s="14">
        <f t="shared" ref="J27" si="193">I27/(I26+I27)</f>
        <v>0.74991461907733603</v>
      </c>
      <c r="K27" s="3">
        <v>13113.528293244099</v>
      </c>
      <c r="L27" s="9">
        <f t="shared" ref="L27" si="194">K27/(K26+K27)</f>
        <v>0.15462146689974934</v>
      </c>
      <c r="M27" s="13">
        <v>6420.2161996974646</v>
      </c>
      <c r="N27" s="14">
        <f t="shared" ref="N27" si="195">M27/(M26+M27)</f>
        <v>0.14163527936184159</v>
      </c>
      <c r="O27" s="3">
        <v>15699.846168019856</v>
      </c>
      <c r="P27" s="9">
        <f t="shared" ref="P27" si="196">O27/(O26+O27)</f>
        <v>0.19883581042473053</v>
      </c>
      <c r="Q27" s="13">
        <v>36310.752191075793</v>
      </c>
      <c r="R27" s="14">
        <f t="shared" ref="R27" si="197">Q27/(Q26+Q27)</f>
        <v>0.29164618092417161</v>
      </c>
      <c r="S27" s="3">
        <v>24749.073702894602</v>
      </c>
      <c r="T27" s="9">
        <f t="shared" ref="T27" si="198">S27/(S26+S27)</f>
        <v>0.26875730444800372</v>
      </c>
      <c r="U27" s="13">
        <v>79315.741180089157</v>
      </c>
      <c r="V27" s="14">
        <f t="shared" ref="V27:X27" si="199">U27/(U26+U27)</f>
        <v>0.49448796236545817</v>
      </c>
      <c r="W27" s="35">
        <f t="shared" si="10"/>
        <v>44428.661148535102</v>
      </c>
      <c r="X27" s="29">
        <f t="shared" si="199"/>
        <v>0.41832431222109645</v>
      </c>
    </row>
    <row r="28" spans="1:24">
      <c r="A28" s="25" t="s">
        <v>28</v>
      </c>
      <c r="B28" s="42" t="s">
        <v>19</v>
      </c>
      <c r="C28" s="26">
        <f>C4+C6+C8+C10+C12+C14+C16+C18+C20+C22+C24+C26</f>
        <v>817621</v>
      </c>
      <c r="D28" s="27">
        <f t="shared" ref="D28:F28" si="200">C28/(C28+C29)</f>
        <v>0.60177803354194537</v>
      </c>
      <c r="E28" s="28">
        <f>E4+E6+E8+E10+E12+E14+E16+E18+E20+E22+E24+E26</f>
        <v>696205</v>
      </c>
      <c r="F28" s="29">
        <f t="shared" si="200"/>
        <v>0.52177497291966857</v>
      </c>
      <c r="G28" s="26">
        <f>G4+G6+G8+G10+G12+G14+G16+G18+G20+G22+G24+G26</f>
        <v>629378</v>
      </c>
      <c r="H28" s="27">
        <f t="shared" ref="H28" si="201">G28/(G28+G29)</f>
        <v>0.36550978386496824</v>
      </c>
      <c r="I28" s="28">
        <f>I4+I6+I8+I10+I12+I14+I16+I18+I20+I22+I24+I26</f>
        <v>911284</v>
      </c>
      <c r="J28" s="29">
        <f t="shared" ref="J28" si="202">I28/(I28+I29)</f>
        <v>0.43090901109374358</v>
      </c>
      <c r="K28" s="26">
        <f>K4+K6+K8+K10+K12+K14+K16+K18+K20+K22+K24+K26</f>
        <v>1085357</v>
      </c>
      <c r="L28" s="27">
        <f t="shared" ref="L28" si="203">K28/(K28+K29)</f>
        <v>0.68901731411135325</v>
      </c>
      <c r="M28" s="28">
        <f>M4+M6+M8+M10+M12+M14+M16+M18+M20+M22+M24+M26</f>
        <v>1127571</v>
      </c>
      <c r="N28" s="29">
        <f t="shared" ref="N28" si="204">M28/(M28+M29)</f>
        <v>0.66800989443054404</v>
      </c>
      <c r="O28" s="26">
        <f>O4+O6+O8+O10+O12+O14+O16+O18+O20+O22+O24+O26</f>
        <v>1126120</v>
      </c>
      <c r="P28" s="27">
        <f t="shared" ref="P28" si="205">O28/(O28+O29)</f>
        <v>0.71989835052753459</v>
      </c>
      <c r="Q28" s="28">
        <f>Q4+Q6+Q8+Q10+Q12+Q14+Q16+Q18+Q20+Q22+Q24+Q26</f>
        <v>1442805</v>
      </c>
      <c r="R28" s="29">
        <f t="shared" ref="R28" si="206">Q28/(Q28+Q29)</f>
        <v>0.70051382814718166</v>
      </c>
      <c r="S28" s="26">
        <f>S4+S6+S8+S10+S12+S14+S16+S18+S20+S22+S24+S26</f>
        <v>1329131</v>
      </c>
      <c r="T28" s="27">
        <f t="shared" ref="T28" si="207">S28/(S28+S29)</f>
        <v>0.60171760022937082</v>
      </c>
      <c r="U28" s="28">
        <f>U4+U6+U8+U10+U12+U14+U16+U18+U20+U22+U24+U26</f>
        <v>1209929</v>
      </c>
      <c r="V28" s="27">
        <f t="shared" ref="V28:X28" si="208">U28/(U28+U29)</f>
        <v>0.5285492932760405</v>
      </c>
      <c r="W28" s="44">
        <f>(C28+E28+G28+I28+K28+M28+O28+Q28+S28+U28)/10</f>
        <v>1037540.1</v>
      </c>
      <c r="X28" s="65">
        <f t="shared" si="208"/>
        <v>0.5791515238849777</v>
      </c>
    </row>
    <row r="29" spans="1:24" ht="16" thickBot="1">
      <c r="A29" s="32"/>
      <c r="B29" s="43" t="s">
        <v>20</v>
      </c>
      <c r="C29" s="33">
        <f>C5+C7+C9+C11+C13+C15+C17+C19+C21+C23+C25+C27</f>
        <v>541054.38266168663</v>
      </c>
      <c r="D29" s="34">
        <f t="shared" ref="D29:F29" si="209">C29/(C28+C29)</f>
        <v>0.39822196645805452</v>
      </c>
      <c r="E29" s="35">
        <f>E5+E7+E9+E11+E13+E15+E17+E19+E21+E23+E25+E27</f>
        <v>638096.25271107303</v>
      </c>
      <c r="F29" s="36">
        <f t="shared" si="209"/>
        <v>0.47822502708033143</v>
      </c>
      <c r="G29" s="33">
        <f>G5+G7+G9+G11+G13+G15+G17+G19+G21+G23+G25+G27</f>
        <v>1092540.3392160952</v>
      </c>
      <c r="H29" s="34">
        <f t="shared" ref="H29" si="210">G29/(G28+G29)</f>
        <v>0.63449021613503176</v>
      </c>
      <c r="I29" s="35">
        <f>I5+I7+I9+I11+I13+I15+I17+I19+I21+I23+I25+I27</f>
        <v>1203510.4845408483</v>
      </c>
      <c r="J29" s="36">
        <f t="shared" ref="J29" si="211">I29/(I28+I29)</f>
        <v>0.56909098890625653</v>
      </c>
      <c r="K29" s="33">
        <f>K5+K7+K9+K11+K13+K15+K17+K19+K21+K23+K25+K27</f>
        <v>489867.5665986177</v>
      </c>
      <c r="L29" s="34">
        <f t="shared" ref="L29" si="212">K29/(K28+K29)</f>
        <v>0.3109826858886468</v>
      </c>
      <c r="M29" s="35">
        <f>M5+M7+M9+M11+M13+M15+M17+M19+M21+M23+M25+M27</f>
        <v>560384.53688799241</v>
      </c>
      <c r="N29" s="36">
        <f t="shared" ref="N29" si="213">M29/(M28+M29)</f>
        <v>0.33199010556945602</v>
      </c>
      <c r="O29" s="33">
        <f>O5+O7+O9+O11+O13+O15+O17+O19+O21+O23+O25+O27</f>
        <v>438156.39982059982</v>
      </c>
      <c r="P29" s="34">
        <f t="shared" ref="P29" si="214">O29/(O28+O29)</f>
        <v>0.28010164947246546</v>
      </c>
      <c r="Q29" s="35">
        <f>Q5+Q7+Q9+Q11+Q13+Q15+Q17+Q19+Q21+Q23+Q25+Q27</f>
        <v>616833.1427846119</v>
      </c>
      <c r="R29" s="36">
        <f t="shared" ref="R29" si="215">Q29/(Q28+Q29)</f>
        <v>0.29948617185281839</v>
      </c>
      <c r="S29" s="33">
        <f>S5+S7+S9+S11+S13+S15+S17+S19+S21+S23+S25+S27</f>
        <v>879764.00239538262</v>
      </c>
      <c r="T29" s="34">
        <f t="shared" ref="T29" si="216">S29/(S28+S29)</f>
        <v>0.39828239977062913</v>
      </c>
      <c r="U29" s="35">
        <f>U5+U7+U9+U11+U13+U15+U17+U19+U21+U23+U25+U27</f>
        <v>1079221.728971085</v>
      </c>
      <c r="V29" s="34">
        <f t="shared" ref="V29:X29" si="217">U29/(U28+U29)</f>
        <v>0.47145070672395945</v>
      </c>
      <c r="W29" s="46">
        <f>(C29+E29+G29+I29+K29+M29+O29+Q29+S29+U29)/10</f>
        <v>753942.88365879911</v>
      </c>
      <c r="X29" s="47">
        <f t="shared" si="217"/>
        <v>0.42084847611502241</v>
      </c>
    </row>
  </sheetData>
  <mergeCells count="11">
    <mergeCell ref="M2:N2"/>
    <mergeCell ref="C2:D2"/>
    <mergeCell ref="E2:F2"/>
    <mergeCell ref="G2:H2"/>
    <mergeCell ref="I2:J2"/>
    <mergeCell ref="K2:L2"/>
    <mergeCell ref="O2:P2"/>
    <mergeCell ref="Q2:R2"/>
    <mergeCell ref="S2:T2"/>
    <mergeCell ref="U2:V2"/>
    <mergeCell ref="W2:X2"/>
  </mergeCells>
  <pageMargins left="0.75" right="0.75" top="1" bottom="1" header="0.5" footer="0.5"/>
  <pageSetup orientation="portrait" horizontalDpi="4294967292" verticalDpi="4294967292"/>
  <ignoredErrors>
    <ignoredError sqref="D29:V29 D5:V5 X5 D6:V27 X6:X27 D28:V28 X28 X29 W4:W29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Com-Dolp</vt:lpstr>
      <vt:lpstr>Rec-Dolph</vt:lpstr>
      <vt:lpstr>T-tail</vt:lpstr>
    </vt:vector>
  </TitlesOfParts>
  <Company>SAFMC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Cheuvront</dc:creator>
  <cp:lastModifiedBy>Brian Cheuvront</cp:lastModifiedBy>
  <dcterms:created xsi:type="dcterms:W3CDTF">2016-01-14T16:28:16Z</dcterms:created>
  <dcterms:modified xsi:type="dcterms:W3CDTF">2016-01-29T22:01:04Z</dcterms:modified>
</cp:coreProperties>
</file>