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ominique.lazarre\Documents\IPTs\SAtlantic\SG Amendment 56 - BSB\Temporal Decision Tool\Final Version\"/>
    </mc:Choice>
  </mc:AlternateContent>
  <workbookProtection workbookAlgorithmName="SHA-512" workbookHashValue="9QC0b+HJ3WLWb04vysVknmymJqAvx8pnAIbGAEuGXmQ1YsiJdQRl21pwVI09acY7ezsz5PV+1uO4F9NyMhIYwA==" workbookSaltValue="1nuTPnkOFOE9sb6R+USS5Q==" workbookSpinCount="100000" lockStructure="1"/>
  <bookViews>
    <workbookView xWindow="0" yWindow="0" windowWidth="21975" windowHeight="7695"/>
  </bookViews>
  <sheets>
    <sheet name="Model" sheetId="3" r:id="rId1"/>
    <sheet name="Inputs" sheetId="4" state="hidden" r:id="rId2"/>
    <sheet name="Figure Inputs" sheetId="5" state="hidden" r:id="rId3"/>
    <sheet name="Closure Dates" sheetId="6" state="hidden" r:id="rId4"/>
    <sheet name="Lands For Selected Time Period" sheetId="2" state="hidden" r:id="rId5"/>
    <sheet name="Commercial_Landings_Month" sheetId="1" state="hidden"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1" l="1"/>
  <c r="C9" i="1"/>
  <c r="C8" i="1"/>
  <c r="C7" i="1"/>
  <c r="J9" i="1" l="1"/>
  <c r="J8" i="1"/>
  <c r="J7" i="1"/>
  <c r="J5" i="1"/>
  <c r="J4" i="1"/>
  <c r="N9" i="1" l="1"/>
  <c r="M9" i="1"/>
  <c r="L9" i="1"/>
  <c r="K9" i="1"/>
  <c r="I9" i="1"/>
  <c r="H9" i="1"/>
  <c r="G9" i="1"/>
  <c r="F9" i="1"/>
  <c r="E9" i="1"/>
  <c r="D9" i="1"/>
  <c r="N8" i="1"/>
  <c r="M8" i="1"/>
  <c r="L8" i="1"/>
  <c r="K8" i="1"/>
  <c r="I8" i="1"/>
  <c r="H8" i="1"/>
  <c r="G8" i="1"/>
  <c r="F8" i="1"/>
  <c r="E8" i="1"/>
  <c r="D8" i="1"/>
  <c r="N7" i="1"/>
  <c r="M7" i="1"/>
  <c r="L7" i="1"/>
  <c r="K7" i="1"/>
  <c r="I7" i="1"/>
  <c r="H7" i="1"/>
  <c r="G7" i="1"/>
  <c r="F7" i="1"/>
  <c r="E7" i="1"/>
  <c r="N5" i="1"/>
  <c r="M5" i="1"/>
  <c r="L5" i="1"/>
  <c r="K5" i="1"/>
  <c r="I5" i="1"/>
  <c r="H5" i="1"/>
  <c r="G5" i="1"/>
  <c r="F5" i="1"/>
  <c r="E5" i="1"/>
  <c r="D5" i="1"/>
  <c r="C5" i="1"/>
  <c r="N4" i="1"/>
  <c r="M4" i="1"/>
  <c r="L4" i="1"/>
  <c r="K4" i="1"/>
  <c r="I4" i="1"/>
  <c r="H4" i="1"/>
  <c r="G4" i="1"/>
  <c r="F4" i="1"/>
  <c r="E4" i="1"/>
  <c r="D4" i="1"/>
  <c r="C4" i="1"/>
  <c r="N3" i="1"/>
  <c r="M3" i="1"/>
  <c r="L3" i="1"/>
  <c r="K3" i="1"/>
  <c r="J3" i="1"/>
  <c r="I3" i="1"/>
  <c r="H3" i="1"/>
  <c r="G3" i="1"/>
  <c r="F3" i="1"/>
  <c r="E3" i="1"/>
  <c r="D3" i="1"/>
  <c r="C3" i="1"/>
  <c r="S8" i="6" l="1"/>
  <c r="B4" i="2" l="1"/>
  <c r="B3" i="2"/>
  <c r="B2" i="2"/>
  <c r="B39" i="4"/>
  <c r="E12" i="3" s="1"/>
  <c r="B6" i="5" l="1"/>
  <c r="C4" i="2"/>
  <c r="O8" i="1"/>
  <c r="O4" i="1"/>
  <c r="C6" i="5" l="1"/>
  <c r="E6" i="5"/>
  <c r="C39" i="4"/>
  <c r="F12" i="3" s="1"/>
  <c r="D39" i="4"/>
  <c r="G12" i="3" s="1"/>
  <c r="E39" i="4"/>
  <c r="F39" i="4"/>
  <c r="G39" i="4"/>
  <c r="H39" i="4"/>
  <c r="I39" i="4"/>
  <c r="J39" i="4"/>
  <c r="K39" i="4"/>
  <c r="L39" i="4"/>
  <c r="M39" i="4"/>
  <c r="A3" i="2"/>
  <c r="C3" i="2"/>
  <c r="D3" i="2"/>
  <c r="E3" i="2"/>
  <c r="F3" i="2"/>
  <c r="G3" i="2"/>
  <c r="H3" i="2"/>
  <c r="I3" i="2"/>
  <c r="J3" i="2"/>
  <c r="K3" i="2"/>
  <c r="L3" i="2"/>
  <c r="M3" i="2"/>
  <c r="N3" i="2"/>
  <c r="A4" i="2"/>
  <c r="D4" i="2"/>
  <c r="E4" i="2"/>
  <c r="F4" i="2"/>
  <c r="G4" i="2"/>
  <c r="H4" i="2"/>
  <c r="I4" i="2"/>
  <c r="J4" i="2"/>
  <c r="K4" i="2"/>
  <c r="L4" i="2"/>
  <c r="M4" i="2"/>
  <c r="N4" i="2"/>
  <c r="C2" i="2"/>
  <c r="D2" i="2"/>
  <c r="E2" i="2"/>
  <c r="F2" i="2"/>
  <c r="G2" i="2"/>
  <c r="H2" i="2"/>
  <c r="I2" i="2"/>
  <c r="J2" i="2"/>
  <c r="K2" i="2"/>
  <c r="L2" i="2"/>
  <c r="M2" i="2"/>
  <c r="N2" i="2"/>
  <c r="A2" i="2"/>
  <c r="N39" i="4" l="1"/>
  <c r="M6" i="5"/>
  <c r="L6" i="5"/>
  <c r="K6" i="5"/>
  <c r="I6" i="5"/>
  <c r="G6" i="5"/>
  <c r="J6" i="5"/>
  <c r="H6" i="5"/>
  <c r="F6" i="5"/>
  <c r="D6" i="5"/>
  <c r="O39" i="4" l="1"/>
  <c r="S10" i="3"/>
  <c r="C40" i="4"/>
  <c r="C41" i="4" s="1"/>
  <c r="D40" i="4"/>
  <c r="D41" i="4" s="1"/>
  <c r="H12" i="3"/>
  <c r="E40" i="4" s="1"/>
  <c r="E41" i="4" s="1"/>
  <c r="I12" i="3"/>
  <c r="F40" i="4" s="1"/>
  <c r="F41" i="4" s="1"/>
  <c r="J12" i="3"/>
  <c r="G40" i="4" s="1"/>
  <c r="G41" i="4" s="1"/>
  <c r="K12" i="3"/>
  <c r="H40" i="4" s="1"/>
  <c r="H41" i="4" s="1"/>
  <c r="L12" i="3"/>
  <c r="I40" i="4" s="1"/>
  <c r="I41" i="4" s="1"/>
  <c r="M12" i="3"/>
  <c r="J40" i="4" s="1"/>
  <c r="J41" i="4" s="1"/>
  <c r="N12" i="3"/>
  <c r="K40" i="4" s="1"/>
  <c r="K41" i="4" s="1"/>
  <c r="O12" i="3"/>
  <c r="L40" i="4" s="1"/>
  <c r="L41" i="4" s="1"/>
  <c r="P12" i="3"/>
  <c r="M40" i="4" s="1"/>
  <c r="M41" i="4" s="1"/>
  <c r="B40" i="4"/>
  <c r="B41" i="4" s="1"/>
  <c r="I46" i="4" l="1"/>
  <c r="I48" i="4"/>
  <c r="I44" i="4"/>
  <c r="M48" i="4"/>
  <c r="M46" i="4"/>
  <c r="M44" i="4"/>
  <c r="G46" i="4"/>
  <c r="G48" i="4"/>
  <c r="G44" i="4"/>
  <c r="K48" i="4"/>
  <c r="K46" i="4"/>
  <c r="K44" i="4"/>
  <c r="E48" i="4"/>
  <c r="E46" i="4"/>
  <c r="H18" i="3" s="1"/>
  <c r="E44" i="4"/>
  <c r="C44" i="4"/>
  <c r="F17" i="3" s="1"/>
  <c r="C46" i="4"/>
  <c r="C48" i="4"/>
  <c r="B48" i="4"/>
  <c r="B46" i="4"/>
  <c r="B44" i="4"/>
  <c r="D48" i="4"/>
  <c r="D46" i="4"/>
  <c r="D44" i="4"/>
  <c r="G17" i="3" s="1"/>
  <c r="F44" i="4"/>
  <c r="F46" i="4"/>
  <c r="F48" i="4"/>
  <c r="H44" i="4"/>
  <c r="H48" i="4"/>
  <c r="H46" i="4"/>
  <c r="J44" i="4"/>
  <c r="J48" i="4"/>
  <c r="J46" i="4"/>
  <c r="L44" i="4"/>
  <c r="L46" i="4"/>
  <c r="L48" i="4"/>
  <c r="I17" i="3"/>
  <c r="F125" i="6" l="1"/>
  <c r="F145" i="6"/>
  <c r="F126" i="6"/>
  <c r="F146" i="6"/>
  <c r="F127" i="6"/>
  <c r="F147" i="6"/>
  <c r="F128" i="6"/>
  <c r="F148" i="6"/>
  <c r="F129" i="6"/>
  <c r="F149" i="6"/>
  <c r="F130" i="6"/>
  <c r="F150" i="6"/>
  <c r="F131" i="6"/>
  <c r="F151" i="6"/>
  <c r="F132" i="6"/>
  <c r="F152" i="6"/>
  <c r="F133" i="6"/>
  <c r="F122" i="6"/>
  <c r="F134" i="6"/>
  <c r="F135" i="6"/>
  <c r="F136" i="6"/>
  <c r="F137" i="6"/>
  <c r="F138" i="6"/>
  <c r="F139" i="6"/>
  <c r="F140" i="6"/>
  <c r="F141" i="6"/>
  <c r="F142" i="6"/>
  <c r="F123" i="6"/>
  <c r="F143" i="6"/>
  <c r="F124" i="6"/>
  <c r="F144" i="6"/>
  <c r="I19" i="3"/>
  <c r="M17" i="3"/>
  <c r="O19" i="3"/>
  <c r="F319" i="6"/>
  <c r="F313" i="6"/>
  <c r="F333" i="6"/>
  <c r="F320" i="6"/>
  <c r="F326" i="6"/>
  <c r="F314" i="6"/>
  <c r="F334" i="6"/>
  <c r="F321" i="6"/>
  <c r="F308" i="6"/>
  <c r="F328" i="6"/>
  <c r="F310" i="6"/>
  <c r="F330" i="6"/>
  <c r="F317" i="6"/>
  <c r="F324" i="6"/>
  <c r="F325" i="6"/>
  <c r="F312" i="6"/>
  <c r="F332" i="6"/>
  <c r="F327" i="6"/>
  <c r="F315" i="6"/>
  <c r="F307" i="6"/>
  <c r="F323" i="6"/>
  <c r="F309" i="6"/>
  <c r="F311" i="6"/>
  <c r="F329" i="6"/>
  <c r="F331" i="6"/>
  <c r="F335" i="6"/>
  <c r="F322" i="6"/>
  <c r="F306" i="6"/>
  <c r="F318" i="6"/>
  <c r="F316" i="6"/>
  <c r="B160" i="6"/>
  <c r="B180" i="6"/>
  <c r="B174" i="6"/>
  <c r="B167" i="6"/>
  <c r="B154" i="6"/>
  <c r="B161" i="6"/>
  <c r="B181" i="6"/>
  <c r="B155" i="6"/>
  <c r="B175" i="6"/>
  <c r="B162" i="6"/>
  <c r="B182" i="6"/>
  <c r="B171" i="6"/>
  <c r="B158" i="6"/>
  <c r="B178" i="6"/>
  <c r="B165" i="6"/>
  <c r="B166" i="6"/>
  <c r="B173" i="6"/>
  <c r="B157" i="6"/>
  <c r="B172" i="6"/>
  <c r="B168" i="6"/>
  <c r="B159" i="6"/>
  <c r="B176" i="6"/>
  <c r="B163" i="6"/>
  <c r="B177" i="6"/>
  <c r="B164" i="6"/>
  <c r="B179" i="6"/>
  <c r="B169" i="6"/>
  <c r="B153" i="6"/>
  <c r="B156" i="6"/>
  <c r="B170" i="6"/>
  <c r="O18" i="3"/>
  <c r="D326" i="6"/>
  <c r="D320" i="6"/>
  <c r="D307" i="6"/>
  <c r="D327" i="6"/>
  <c r="D313" i="6"/>
  <c r="D333" i="6"/>
  <c r="D321" i="6"/>
  <c r="D308" i="6"/>
  <c r="D328" i="6"/>
  <c r="D315" i="6"/>
  <c r="D335" i="6"/>
  <c r="D317" i="6"/>
  <c r="D324" i="6"/>
  <c r="D311" i="6"/>
  <c r="D331" i="6"/>
  <c r="D312" i="6"/>
  <c r="D332" i="6"/>
  <c r="D319" i="6"/>
  <c r="D310" i="6"/>
  <c r="D316" i="6"/>
  <c r="D323" i="6"/>
  <c r="D309" i="6"/>
  <c r="D325" i="6"/>
  <c r="D330" i="6"/>
  <c r="D329" i="6"/>
  <c r="D314" i="6"/>
  <c r="D306" i="6"/>
  <c r="D318" i="6"/>
  <c r="D322" i="6"/>
  <c r="D334" i="6"/>
  <c r="M18" i="3"/>
  <c r="D255" i="6"/>
  <c r="D245" i="6"/>
  <c r="D249" i="6"/>
  <c r="D269" i="6"/>
  <c r="D256" i="6"/>
  <c r="D262" i="6"/>
  <c r="D250" i="6"/>
  <c r="D270" i="6"/>
  <c r="D257" i="6"/>
  <c r="D246" i="6"/>
  <c r="D266" i="6"/>
  <c r="D253" i="6"/>
  <c r="D273" i="6"/>
  <c r="D260" i="6"/>
  <c r="D261" i="6"/>
  <c r="D248" i="6"/>
  <c r="D268" i="6"/>
  <c r="D251" i="6"/>
  <c r="D265" i="6"/>
  <c r="D272" i="6"/>
  <c r="D267" i="6"/>
  <c r="D252" i="6"/>
  <c r="D271" i="6"/>
  <c r="D258" i="6"/>
  <c r="D254" i="6"/>
  <c r="D259" i="6"/>
  <c r="D274" i="6"/>
  <c r="D263" i="6"/>
  <c r="D247" i="6"/>
  <c r="D264" i="6"/>
  <c r="B262" i="6"/>
  <c r="B256" i="6"/>
  <c r="B263" i="6"/>
  <c r="B249" i="6"/>
  <c r="B269" i="6"/>
  <c r="B245" i="6"/>
  <c r="B257" i="6"/>
  <c r="B264" i="6"/>
  <c r="B251" i="6"/>
  <c r="B253" i="6"/>
  <c r="B273" i="6"/>
  <c r="B260" i="6"/>
  <c r="B247" i="6"/>
  <c r="B267" i="6"/>
  <c r="B248" i="6"/>
  <c r="B268" i="6"/>
  <c r="B255" i="6"/>
  <c r="B265" i="6"/>
  <c r="B270" i="6"/>
  <c r="B250" i="6"/>
  <c r="B258" i="6"/>
  <c r="B266" i="6"/>
  <c r="B252" i="6"/>
  <c r="B254" i="6"/>
  <c r="B271" i="6"/>
  <c r="B274" i="6"/>
  <c r="B272" i="6"/>
  <c r="B259" i="6"/>
  <c r="B261" i="6"/>
  <c r="B246" i="6"/>
  <c r="K17" i="3"/>
  <c r="B189" i="6"/>
  <c r="B209" i="6"/>
  <c r="B191" i="6"/>
  <c r="B190" i="6"/>
  <c r="B210" i="6"/>
  <c r="B211" i="6"/>
  <c r="B212" i="6"/>
  <c r="B194" i="6"/>
  <c r="B183" i="6"/>
  <c r="B195" i="6"/>
  <c r="B202" i="6"/>
  <c r="B204" i="6"/>
  <c r="B203" i="6"/>
  <c r="B184" i="6"/>
  <c r="B187" i="6"/>
  <c r="B207" i="6"/>
  <c r="B188" i="6"/>
  <c r="B208" i="6"/>
  <c r="B192" i="6"/>
  <c r="B193" i="6"/>
  <c r="B197" i="6"/>
  <c r="B200" i="6"/>
  <c r="B196" i="6"/>
  <c r="B198" i="6"/>
  <c r="B199" i="6"/>
  <c r="B201" i="6"/>
  <c r="B205" i="6"/>
  <c r="B206" i="6"/>
  <c r="B213" i="6"/>
  <c r="B186" i="6"/>
  <c r="B185" i="6"/>
  <c r="I18" i="3"/>
  <c r="D123" i="6"/>
  <c r="D133" i="6"/>
  <c r="D143" i="6"/>
  <c r="D124" i="6"/>
  <c r="D144" i="6"/>
  <c r="D122" i="6"/>
  <c r="D134" i="6"/>
  <c r="D126" i="6"/>
  <c r="D136" i="6"/>
  <c r="D146" i="6"/>
  <c r="D130" i="6"/>
  <c r="D140" i="6"/>
  <c r="D150" i="6"/>
  <c r="D132" i="6"/>
  <c r="D142" i="6"/>
  <c r="D152" i="6"/>
  <c r="D141" i="6"/>
  <c r="D148" i="6"/>
  <c r="D138" i="6"/>
  <c r="D145" i="6"/>
  <c r="D139" i="6"/>
  <c r="D151" i="6"/>
  <c r="D125" i="6"/>
  <c r="D127" i="6"/>
  <c r="D147" i="6"/>
  <c r="D129" i="6"/>
  <c r="D128" i="6"/>
  <c r="D131" i="6"/>
  <c r="D135" i="6"/>
  <c r="D137" i="6"/>
  <c r="D149" i="6"/>
  <c r="P17" i="3"/>
  <c r="B355" i="6"/>
  <c r="B337" i="6"/>
  <c r="B358" i="6"/>
  <c r="B356" i="6"/>
  <c r="B357" i="6"/>
  <c r="B338" i="6"/>
  <c r="B340" i="6"/>
  <c r="B360" i="6"/>
  <c r="B341" i="6"/>
  <c r="B361" i="6"/>
  <c r="B348" i="6"/>
  <c r="B350" i="6"/>
  <c r="B349" i="6"/>
  <c r="B353" i="6"/>
  <c r="B354" i="6"/>
  <c r="B346" i="6"/>
  <c r="B351" i="6"/>
  <c r="B359" i="6"/>
  <c r="B347" i="6"/>
  <c r="B362" i="6"/>
  <c r="B352" i="6"/>
  <c r="B363" i="6"/>
  <c r="B364" i="6"/>
  <c r="B365" i="6"/>
  <c r="B366" i="6"/>
  <c r="B336" i="6"/>
  <c r="B343" i="6"/>
  <c r="B339" i="6"/>
  <c r="B342" i="6"/>
  <c r="B345" i="6"/>
  <c r="B344" i="6"/>
  <c r="B137" i="6"/>
  <c r="B139" i="6"/>
  <c r="B140" i="6"/>
  <c r="B138" i="6"/>
  <c r="B142" i="6"/>
  <c r="B123" i="6"/>
  <c r="B143" i="6"/>
  <c r="B130" i="6"/>
  <c r="B150" i="6"/>
  <c r="B132" i="6"/>
  <c r="B131" i="6"/>
  <c r="B151" i="6"/>
  <c r="B135" i="6"/>
  <c r="B136" i="6"/>
  <c r="B145" i="6"/>
  <c r="B149" i="6"/>
  <c r="B126" i="6"/>
  <c r="B146" i="6"/>
  <c r="B147" i="6"/>
  <c r="B152" i="6"/>
  <c r="B122" i="6"/>
  <c r="B127" i="6"/>
  <c r="B148" i="6"/>
  <c r="B124" i="6"/>
  <c r="B125" i="6"/>
  <c r="B128" i="6"/>
  <c r="B129" i="6"/>
  <c r="B133" i="6"/>
  <c r="B134" i="6"/>
  <c r="B144" i="6"/>
  <c r="B141" i="6"/>
  <c r="P18" i="3"/>
  <c r="D341" i="6"/>
  <c r="D351" i="6"/>
  <c r="D361" i="6"/>
  <c r="D342" i="6"/>
  <c r="D352" i="6"/>
  <c r="D362" i="6"/>
  <c r="D344" i="6"/>
  <c r="D354" i="6"/>
  <c r="D364" i="6"/>
  <c r="D336" i="6"/>
  <c r="D338" i="6"/>
  <c r="D348" i="6"/>
  <c r="D358" i="6"/>
  <c r="D340" i="6"/>
  <c r="D350" i="6"/>
  <c r="D360" i="6"/>
  <c r="D343" i="6"/>
  <c r="D365" i="6"/>
  <c r="D366" i="6"/>
  <c r="D345" i="6"/>
  <c r="D347" i="6"/>
  <c r="D346" i="6"/>
  <c r="D349" i="6"/>
  <c r="D353" i="6"/>
  <c r="D355" i="6"/>
  <c r="D356" i="6"/>
  <c r="D357" i="6"/>
  <c r="D359" i="6"/>
  <c r="D337" i="6"/>
  <c r="D339" i="6"/>
  <c r="D363" i="6"/>
  <c r="M19" i="3"/>
  <c r="F248" i="6"/>
  <c r="F268" i="6"/>
  <c r="F262" i="6"/>
  <c r="F249" i="6"/>
  <c r="F269" i="6"/>
  <c r="F255" i="6"/>
  <c r="F263" i="6"/>
  <c r="F250" i="6"/>
  <c r="F270" i="6"/>
  <c r="F257" i="6"/>
  <c r="F259" i="6"/>
  <c r="F246" i="6"/>
  <c r="F266" i="6"/>
  <c r="F253" i="6"/>
  <c r="F273" i="6"/>
  <c r="F254" i="6"/>
  <c r="F274" i="6"/>
  <c r="F261" i="6"/>
  <c r="F245" i="6"/>
  <c r="F247" i="6"/>
  <c r="F265" i="6"/>
  <c r="F267" i="6"/>
  <c r="F252" i="6"/>
  <c r="F251" i="6"/>
  <c r="F258" i="6"/>
  <c r="F256" i="6"/>
  <c r="F271" i="6"/>
  <c r="F272" i="6"/>
  <c r="F260" i="6"/>
  <c r="F264" i="6"/>
  <c r="K18" i="3"/>
  <c r="D185" i="6"/>
  <c r="D195" i="6"/>
  <c r="D205" i="6"/>
  <c r="D186" i="6"/>
  <c r="D206" i="6"/>
  <c r="D196" i="6"/>
  <c r="D188" i="6"/>
  <c r="D198" i="6"/>
  <c r="D208" i="6"/>
  <c r="D192" i="6"/>
  <c r="D202" i="6"/>
  <c r="D212" i="6"/>
  <c r="D184" i="6"/>
  <c r="D194" i="6"/>
  <c r="D204" i="6"/>
  <c r="D183" i="6"/>
  <c r="D213" i="6"/>
  <c r="D187" i="6"/>
  <c r="D209" i="6"/>
  <c r="D190" i="6"/>
  <c r="D189" i="6"/>
  <c r="D210" i="6"/>
  <c r="D211" i="6"/>
  <c r="D191" i="6"/>
  <c r="D193" i="6"/>
  <c r="D199" i="6"/>
  <c r="D197" i="6"/>
  <c r="D200" i="6"/>
  <c r="D203" i="6"/>
  <c r="D207" i="6"/>
  <c r="D201" i="6"/>
  <c r="K19" i="3"/>
  <c r="F186" i="6"/>
  <c r="F206" i="6"/>
  <c r="F185" i="6"/>
  <c r="F195" i="6"/>
  <c r="F205" i="6"/>
  <c r="F196" i="6"/>
  <c r="F187" i="6"/>
  <c r="F197" i="6"/>
  <c r="F207" i="6"/>
  <c r="F191" i="6"/>
  <c r="F201" i="6"/>
  <c r="F211" i="6"/>
  <c r="F212" i="6"/>
  <c r="F192" i="6"/>
  <c r="F202" i="6"/>
  <c r="F183" i="6"/>
  <c r="F184" i="6"/>
  <c r="F194" i="6"/>
  <c r="F204" i="6"/>
  <c r="F208" i="6"/>
  <c r="F209" i="6"/>
  <c r="F188" i="6"/>
  <c r="F199" i="6"/>
  <c r="F189" i="6"/>
  <c r="F210" i="6"/>
  <c r="F190" i="6"/>
  <c r="F213" i="6"/>
  <c r="F193" i="6"/>
  <c r="F198" i="6"/>
  <c r="F200" i="6"/>
  <c r="F203" i="6"/>
  <c r="J18" i="3"/>
  <c r="D173" i="6"/>
  <c r="D167" i="6"/>
  <c r="D154" i="6"/>
  <c r="D174" i="6"/>
  <c r="D160" i="6"/>
  <c r="D180" i="6"/>
  <c r="D168" i="6"/>
  <c r="D155" i="6"/>
  <c r="D175" i="6"/>
  <c r="D164" i="6"/>
  <c r="D171" i="6"/>
  <c r="D158" i="6"/>
  <c r="D178" i="6"/>
  <c r="D159" i="6"/>
  <c r="D179" i="6"/>
  <c r="D166" i="6"/>
  <c r="D162" i="6"/>
  <c r="D181" i="6"/>
  <c r="D157" i="6"/>
  <c r="D172" i="6"/>
  <c r="D161" i="6"/>
  <c r="D176" i="6"/>
  <c r="D165" i="6"/>
  <c r="D177" i="6"/>
  <c r="D163" i="6"/>
  <c r="D182" i="6"/>
  <c r="D169" i="6"/>
  <c r="D153" i="6"/>
  <c r="D156" i="6"/>
  <c r="D170" i="6"/>
  <c r="P19" i="3"/>
  <c r="F342" i="6"/>
  <c r="F352" i="6"/>
  <c r="F341" i="6"/>
  <c r="F351" i="6"/>
  <c r="F361" i="6"/>
  <c r="F362" i="6"/>
  <c r="F343" i="6"/>
  <c r="F353" i="6"/>
  <c r="F363" i="6"/>
  <c r="F337" i="6"/>
  <c r="F347" i="6"/>
  <c r="F357" i="6"/>
  <c r="F338" i="6"/>
  <c r="F348" i="6"/>
  <c r="F358" i="6"/>
  <c r="F340" i="6"/>
  <c r="F350" i="6"/>
  <c r="F360" i="6"/>
  <c r="F346" i="6"/>
  <c r="F354" i="6"/>
  <c r="F344" i="6"/>
  <c r="F365" i="6"/>
  <c r="F345" i="6"/>
  <c r="F366" i="6"/>
  <c r="F336" i="6"/>
  <c r="F355" i="6"/>
  <c r="F349" i="6"/>
  <c r="F356" i="6"/>
  <c r="F359" i="6"/>
  <c r="F339" i="6"/>
  <c r="F364" i="6"/>
  <c r="O17" i="3"/>
  <c r="B313" i="6"/>
  <c r="B333" i="6"/>
  <c r="B327" i="6"/>
  <c r="B334" i="6"/>
  <c r="B320" i="6"/>
  <c r="B307" i="6"/>
  <c r="B314" i="6"/>
  <c r="B308" i="6"/>
  <c r="B328" i="6"/>
  <c r="B315" i="6"/>
  <c r="B335" i="6"/>
  <c r="B322" i="6"/>
  <c r="B324" i="6"/>
  <c r="B311" i="6"/>
  <c r="B331" i="6"/>
  <c r="B318" i="6"/>
  <c r="B319" i="6"/>
  <c r="B326" i="6"/>
  <c r="B323" i="6"/>
  <c r="B309" i="6"/>
  <c r="B316" i="6"/>
  <c r="B310" i="6"/>
  <c r="B332" i="6"/>
  <c r="B325" i="6"/>
  <c r="B329" i="6"/>
  <c r="B312" i="6"/>
  <c r="B330" i="6"/>
  <c r="B317" i="6"/>
  <c r="B306" i="6"/>
  <c r="B321" i="6"/>
  <c r="N17" i="3"/>
  <c r="B283" i="6"/>
  <c r="B303" i="6"/>
  <c r="B285" i="6"/>
  <c r="B305" i="6"/>
  <c r="B275" i="6"/>
  <c r="B284" i="6"/>
  <c r="B304" i="6"/>
  <c r="B288" i="6"/>
  <c r="B289" i="6"/>
  <c r="B276" i="6"/>
  <c r="B296" i="6"/>
  <c r="B298" i="6"/>
  <c r="B277" i="6"/>
  <c r="B297" i="6"/>
  <c r="B278" i="6"/>
  <c r="B281" i="6"/>
  <c r="B301" i="6"/>
  <c r="B282" i="6"/>
  <c r="B302" i="6"/>
  <c r="B286" i="6"/>
  <c r="B299" i="6"/>
  <c r="B300" i="6"/>
  <c r="B279" i="6"/>
  <c r="B287" i="6"/>
  <c r="B280" i="6"/>
  <c r="B290" i="6"/>
  <c r="B291" i="6"/>
  <c r="B292" i="6"/>
  <c r="B293" i="6"/>
  <c r="B294" i="6"/>
  <c r="B295" i="6"/>
  <c r="N19" i="3"/>
  <c r="F280" i="6"/>
  <c r="F290" i="6"/>
  <c r="F279" i="6"/>
  <c r="F289" i="6"/>
  <c r="F299" i="6"/>
  <c r="F300" i="6"/>
  <c r="F281" i="6"/>
  <c r="F291" i="6"/>
  <c r="F301" i="6"/>
  <c r="F285" i="6"/>
  <c r="F295" i="6"/>
  <c r="F305" i="6"/>
  <c r="F286" i="6"/>
  <c r="F275" i="6"/>
  <c r="F276" i="6"/>
  <c r="F296" i="6"/>
  <c r="F278" i="6"/>
  <c r="F288" i="6"/>
  <c r="F298" i="6"/>
  <c r="F302" i="6"/>
  <c r="F294" i="6"/>
  <c r="F297" i="6"/>
  <c r="F277" i="6"/>
  <c r="F304" i="6"/>
  <c r="F284" i="6"/>
  <c r="F282" i="6"/>
  <c r="F303" i="6"/>
  <c r="F283" i="6"/>
  <c r="F293" i="6"/>
  <c r="F287" i="6"/>
  <c r="F292" i="6"/>
  <c r="L19" i="3"/>
  <c r="F218" i="6"/>
  <c r="F238" i="6"/>
  <c r="F217" i="6"/>
  <c r="F227" i="6"/>
  <c r="F237" i="6"/>
  <c r="F228" i="6"/>
  <c r="F219" i="6"/>
  <c r="F229" i="6"/>
  <c r="F239" i="6"/>
  <c r="F223" i="6"/>
  <c r="F233" i="6"/>
  <c r="F243" i="6"/>
  <c r="F244" i="6"/>
  <c r="F224" i="6"/>
  <c r="F234" i="6"/>
  <c r="F216" i="6"/>
  <c r="F226" i="6"/>
  <c r="F236" i="6"/>
  <c r="F225" i="6"/>
  <c r="F240" i="6"/>
  <c r="F231" i="6"/>
  <c r="F230" i="6"/>
  <c r="F235" i="6"/>
  <c r="F232" i="6"/>
  <c r="F221" i="6"/>
  <c r="F220" i="6"/>
  <c r="F241" i="6"/>
  <c r="F242" i="6"/>
  <c r="F222" i="6"/>
  <c r="F215" i="6"/>
  <c r="F214" i="6"/>
  <c r="J17" i="3"/>
  <c r="N18" i="3"/>
  <c r="D279" i="6"/>
  <c r="D289" i="6"/>
  <c r="D299" i="6"/>
  <c r="D280" i="6"/>
  <c r="D300" i="6"/>
  <c r="D290" i="6"/>
  <c r="D282" i="6"/>
  <c r="D292" i="6"/>
  <c r="D302" i="6"/>
  <c r="D276" i="6"/>
  <c r="D286" i="6"/>
  <c r="D296" i="6"/>
  <c r="D275" i="6"/>
  <c r="D278" i="6"/>
  <c r="D288" i="6"/>
  <c r="D298" i="6"/>
  <c r="D294" i="6"/>
  <c r="D295" i="6"/>
  <c r="D277" i="6"/>
  <c r="D284" i="6"/>
  <c r="D285" i="6"/>
  <c r="D297" i="6"/>
  <c r="D301" i="6"/>
  <c r="D305" i="6"/>
  <c r="D281" i="6"/>
  <c r="D303" i="6"/>
  <c r="D283" i="6"/>
  <c r="D304" i="6"/>
  <c r="D287" i="6"/>
  <c r="D291" i="6"/>
  <c r="D293" i="6"/>
  <c r="J19" i="3"/>
  <c r="F166" i="6"/>
  <c r="F160" i="6"/>
  <c r="F167" i="6"/>
  <c r="F173" i="6"/>
  <c r="F180" i="6"/>
  <c r="F161" i="6"/>
  <c r="F181" i="6"/>
  <c r="F168" i="6"/>
  <c r="F157" i="6"/>
  <c r="F177" i="6"/>
  <c r="F164" i="6"/>
  <c r="F171" i="6"/>
  <c r="F172" i="6"/>
  <c r="F159" i="6"/>
  <c r="F179" i="6"/>
  <c r="F174" i="6"/>
  <c r="F176" i="6"/>
  <c r="F158" i="6"/>
  <c r="F175" i="6"/>
  <c r="F162" i="6"/>
  <c r="F182" i="6"/>
  <c r="F163" i="6"/>
  <c r="F165" i="6"/>
  <c r="F178" i="6"/>
  <c r="F153" i="6"/>
  <c r="F155" i="6"/>
  <c r="F156" i="6"/>
  <c r="F154" i="6"/>
  <c r="F169" i="6"/>
  <c r="F170" i="6"/>
  <c r="B231" i="6"/>
  <c r="B232" i="6"/>
  <c r="B233" i="6"/>
  <c r="B216" i="6"/>
  <c r="B236" i="6"/>
  <c r="B217" i="6"/>
  <c r="B237" i="6"/>
  <c r="B224" i="6"/>
  <c r="B244" i="6"/>
  <c r="B226" i="6"/>
  <c r="B225" i="6"/>
  <c r="B214" i="6"/>
  <c r="B229" i="6"/>
  <c r="B234" i="6"/>
  <c r="B230" i="6"/>
  <c r="B221" i="6"/>
  <c r="B227" i="6"/>
  <c r="B215" i="6"/>
  <c r="B219" i="6"/>
  <c r="B228" i="6"/>
  <c r="B218" i="6"/>
  <c r="B220" i="6"/>
  <c r="B238" i="6"/>
  <c r="B222" i="6"/>
  <c r="B223" i="6"/>
  <c r="B235" i="6"/>
  <c r="B239" i="6"/>
  <c r="B240" i="6"/>
  <c r="B243" i="6"/>
  <c r="B241" i="6"/>
  <c r="B242" i="6"/>
  <c r="L17" i="3"/>
  <c r="L18" i="3"/>
  <c r="D217" i="6"/>
  <c r="D227" i="6"/>
  <c r="D237" i="6"/>
  <c r="D228" i="6"/>
  <c r="D218" i="6"/>
  <c r="D238" i="6"/>
  <c r="D220" i="6"/>
  <c r="D230" i="6"/>
  <c r="D240" i="6"/>
  <c r="D224" i="6"/>
  <c r="D234" i="6"/>
  <c r="D244" i="6"/>
  <c r="D216" i="6"/>
  <c r="D226" i="6"/>
  <c r="D236" i="6"/>
  <c r="D223" i="6"/>
  <c r="D214" i="6"/>
  <c r="D231" i="6"/>
  <c r="D215" i="6"/>
  <c r="D225" i="6"/>
  <c r="D235" i="6"/>
  <c r="D239" i="6"/>
  <c r="D229" i="6"/>
  <c r="D232" i="6"/>
  <c r="D233" i="6"/>
  <c r="D219" i="6"/>
  <c r="D241" i="6"/>
  <c r="D242" i="6"/>
  <c r="D221" i="6"/>
  <c r="D222" i="6"/>
  <c r="D243" i="6"/>
  <c r="G18" i="3"/>
  <c r="D64" i="6"/>
  <c r="D62" i="6"/>
  <c r="D72" i="6"/>
  <c r="D82" i="6"/>
  <c r="D61" i="6"/>
  <c r="D73" i="6"/>
  <c r="D86" i="6"/>
  <c r="D78" i="6"/>
  <c r="D63" i="6"/>
  <c r="D83" i="6"/>
  <c r="D74" i="6"/>
  <c r="D76" i="6"/>
  <c r="D69" i="6"/>
  <c r="D79" i="6"/>
  <c r="D89" i="6"/>
  <c r="D70" i="6"/>
  <c r="D80" i="6"/>
  <c r="D90" i="6"/>
  <c r="D65" i="6"/>
  <c r="D75" i="6"/>
  <c r="D85" i="6"/>
  <c r="D66" i="6"/>
  <c r="D67" i="6"/>
  <c r="D77" i="6"/>
  <c r="D87" i="6"/>
  <c r="D68" i="6"/>
  <c r="D88" i="6"/>
  <c r="D84" i="6"/>
  <c r="D71" i="6"/>
  <c r="D81" i="6"/>
  <c r="D91" i="6"/>
  <c r="B65" i="6"/>
  <c r="B85" i="6"/>
  <c r="B86" i="6"/>
  <c r="B67" i="6"/>
  <c r="B69" i="6"/>
  <c r="B66" i="6"/>
  <c r="B87" i="6"/>
  <c r="B88" i="6"/>
  <c r="B76" i="6"/>
  <c r="B78" i="6"/>
  <c r="B79" i="6"/>
  <c r="B80" i="6"/>
  <c r="B81" i="6"/>
  <c r="B89" i="6"/>
  <c r="B70" i="6"/>
  <c r="B90" i="6"/>
  <c r="B71" i="6"/>
  <c r="B91" i="6"/>
  <c r="B72" i="6"/>
  <c r="B61" i="6"/>
  <c r="B73" i="6"/>
  <c r="B74" i="6"/>
  <c r="B75" i="6"/>
  <c r="B77" i="6"/>
  <c r="B62" i="6"/>
  <c r="B82" i="6"/>
  <c r="B84" i="6"/>
  <c r="B68" i="6"/>
  <c r="B63" i="6"/>
  <c r="B83" i="6"/>
  <c r="B64" i="6"/>
  <c r="G19" i="3"/>
  <c r="F91" i="6"/>
  <c r="F87" i="6"/>
  <c r="F83" i="6"/>
  <c r="F62" i="6"/>
  <c r="F72" i="6"/>
  <c r="F82" i="6"/>
  <c r="F61" i="6"/>
  <c r="F63" i="6"/>
  <c r="F84" i="6"/>
  <c r="F68" i="6"/>
  <c r="F78" i="6"/>
  <c r="F88" i="6"/>
  <c r="F69" i="6"/>
  <c r="F79" i="6"/>
  <c r="F89" i="6"/>
  <c r="F64" i="6"/>
  <c r="F65" i="6"/>
  <c r="F75" i="6"/>
  <c r="F66" i="6"/>
  <c r="F76" i="6"/>
  <c r="F86" i="6"/>
  <c r="F67" i="6"/>
  <c r="F70" i="6"/>
  <c r="F80" i="6"/>
  <c r="F90" i="6"/>
  <c r="F71" i="6"/>
  <c r="F85" i="6"/>
  <c r="F81" i="6"/>
  <c r="F73" i="6"/>
  <c r="F74" i="6"/>
  <c r="F77" i="6"/>
  <c r="F18" i="3"/>
  <c r="D36" i="6"/>
  <c r="D56" i="6"/>
  <c r="D50" i="6"/>
  <c r="D45" i="6"/>
  <c r="D43" i="6"/>
  <c r="D37" i="6"/>
  <c r="D57" i="6"/>
  <c r="D60" i="6"/>
  <c r="D44" i="6"/>
  <c r="D58" i="6"/>
  <c r="D53" i="6"/>
  <c r="D51" i="6"/>
  <c r="D38" i="6"/>
  <c r="D52" i="6"/>
  <c r="D39" i="6"/>
  <c r="D59" i="6"/>
  <c r="D46" i="6"/>
  <c r="D34" i="6"/>
  <c r="D54" i="6"/>
  <c r="D41" i="6"/>
  <c r="D33" i="6"/>
  <c r="D48" i="6"/>
  <c r="D35" i="6"/>
  <c r="D55" i="6"/>
  <c r="D40" i="6"/>
  <c r="D47" i="6"/>
  <c r="D42" i="6"/>
  <c r="D49" i="6"/>
  <c r="F19" i="3"/>
  <c r="F49" i="6"/>
  <c r="F36" i="6"/>
  <c r="F56" i="6"/>
  <c r="F43" i="6"/>
  <c r="F58" i="6"/>
  <c r="F46" i="6"/>
  <c r="F53" i="6"/>
  <c r="F50" i="6"/>
  <c r="F51" i="6"/>
  <c r="F38" i="6"/>
  <c r="F37" i="6"/>
  <c r="F57" i="6"/>
  <c r="F44" i="6"/>
  <c r="F45" i="6"/>
  <c r="F52" i="6"/>
  <c r="F39" i="6"/>
  <c r="F47" i="6"/>
  <c r="F33" i="6"/>
  <c r="F34" i="6"/>
  <c r="F54" i="6"/>
  <c r="F41" i="6"/>
  <c r="F48" i="6"/>
  <c r="F40" i="6"/>
  <c r="F60" i="6"/>
  <c r="F35" i="6"/>
  <c r="F55" i="6"/>
  <c r="F42" i="6"/>
  <c r="F59" i="6"/>
  <c r="B43" i="6"/>
  <c r="B50" i="6"/>
  <c r="B57" i="6"/>
  <c r="B37" i="6"/>
  <c r="B53" i="6"/>
  <c r="B44" i="6"/>
  <c r="B51" i="6"/>
  <c r="B45" i="6"/>
  <c r="B54" i="6"/>
  <c r="B38" i="6"/>
  <c r="B58" i="6"/>
  <c r="B52" i="6"/>
  <c r="B39" i="6"/>
  <c r="B59" i="6"/>
  <c r="B46" i="6"/>
  <c r="B40" i="6"/>
  <c r="B47" i="6"/>
  <c r="B41" i="6"/>
  <c r="B48" i="6"/>
  <c r="B35" i="6"/>
  <c r="B55" i="6"/>
  <c r="B33" i="6"/>
  <c r="B42" i="6"/>
  <c r="B34" i="6"/>
  <c r="B49" i="6"/>
  <c r="B36" i="6"/>
  <c r="B56" i="6"/>
  <c r="B60" i="6"/>
  <c r="H17" i="3"/>
  <c r="B102" i="6"/>
  <c r="B109" i="6"/>
  <c r="B96" i="6"/>
  <c r="B116" i="6"/>
  <c r="B92" i="6"/>
  <c r="B103" i="6"/>
  <c r="B110" i="6"/>
  <c r="B97" i="6"/>
  <c r="B117" i="6"/>
  <c r="B104" i="6"/>
  <c r="B119" i="6"/>
  <c r="B93" i="6"/>
  <c r="B113" i="6"/>
  <c r="B100" i="6"/>
  <c r="B120" i="6"/>
  <c r="B95" i="6"/>
  <c r="B115" i="6"/>
  <c r="B111" i="6"/>
  <c r="B105" i="6"/>
  <c r="B112" i="6"/>
  <c r="B99" i="6"/>
  <c r="B98" i="6"/>
  <c r="B118" i="6"/>
  <c r="B106" i="6"/>
  <c r="B107" i="6"/>
  <c r="B114" i="6"/>
  <c r="B101" i="6"/>
  <c r="B121" i="6"/>
  <c r="B94" i="6"/>
  <c r="B108" i="6"/>
  <c r="D95" i="6"/>
  <c r="D115" i="6"/>
  <c r="D102" i="6"/>
  <c r="D92" i="6"/>
  <c r="D109" i="6"/>
  <c r="D96" i="6"/>
  <c r="D116" i="6"/>
  <c r="D103" i="6"/>
  <c r="D110" i="6"/>
  <c r="D117" i="6"/>
  <c r="D97" i="6"/>
  <c r="D104" i="6"/>
  <c r="D118" i="6"/>
  <c r="D99" i="6"/>
  <c r="D119" i="6"/>
  <c r="D93" i="6"/>
  <c r="D111" i="6"/>
  <c r="D98" i="6"/>
  <c r="D105" i="6"/>
  <c r="D112" i="6"/>
  <c r="D106" i="6"/>
  <c r="D113" i="6"/>
  <c r="D108" i="6"/>
  <c r="D100" i="6"/>
  <c r="D120" i="6"/>
  <c r="D107" i="6"/>
  <c r="D94" i="6"/>
  <c r="D114" i="6"/>
  <c r="D101" i="6"/>
  <c r="D121" i="6"/>
  <c r="H19" i="3"/>
  <c r="F108" i="6"/>
  <c r="F92" i="6"/>
  <c r="F95" i="6"/>
  <c r="F115" i="6"/>
  <c r="F102" i="6"/>
  <c r="F109" i="6"/>
  <c r="F96" i="6"/>
  <c r="F116" i="6"/>
  <c r="F103" i="6"/>
  <c r="F110" i="6"/>
  <c r="F105" i="6"/>
  <c r="F112" i="6"/>
  <c r="F97" i="6"/>
  <c r="F117" i="6"/>
  <c r="F98" i="6"/>
  <c r="F99" i="6"/>
  <c r="F119" i="6"/>
  <c r="F106" i="6"/>
  <c r="F101" i="6"/>
  <c r="F121" i="6"/>
  <c r="F104" i="6"/>
  <c r="F111" i="6"/>
  <c r="F118" i="6"/>
  <c r="F93" i="6"/>
  <c r="F113" i="6"/>
  <c r="F100" i="6"/>
  <c r="F120" i="6"/>
  <c r="F107" i="6"/>
  <c r="F114" i="6"/>
  <c r="F94" i="6"/>
  <c r="E18" i="3"/>
  <c r="D4" i="6"/>
  <c r="D14" i="6"/>
  <c r="D24" i="6"/>
  <c r="D25" i="6"/>
  <c r="D8" i="6"/>
  <c r="D18" i="6"/>
  <c r="D28" i="6"/>
  <c r="D5" i="6"/>
  <c r="D17" i="6"/>
  <c r="D11" i="6"/>
  <c r="D9" i="6"/>
  <c r="D19" i="6"/>
  <c r="D29" i="6"/>
  <c r="D31" i="6"/>
  <c r="D6" i="6"/>
  <c r="D16" i="6"/>
  <c r="D26" i="6"/>
  <c r="D7" i="6"/>
  <c r="D27" i="6"/>
  <c r="D10" i="6"/>
  <c r="D20" i="6"/>
  <c r="D30" i="6"/>
  <c r="D21" i="6"/>
  <c r="D12" i="6"/>
  <c r="D22" i="6"/>
  <c r="D32" i="6"/>
  <c r="D15" i="6"/>
  <c r="D3" i="6"/>
  <c r="D13" i="6"/>
  <c r="D23" i="6"/>
  <c r="D2" i="6"/>
  <c r="E2" i="6" s="1"/>
  <c r="J2" i="6" s="1"/>
  <c r="E19" i="3"/>
  <c r="F4" i="6"/>
  <c r="F14" i="6"/>
  <c r="F24" i="6"/>
  <c r="F5" i="6"/>
  <c r="F16" i="6"/>
  <c r="F17" i="6"/>
  <c r="F19" i="6"/>
  <c r="F25" i="6"/>
  <c r="F8" i="6"/>
  <c r="F18" i="6"/>
  <c r="F28" i="6"/>
  <c r="F9" i="6"/>
  <c r="F30" i="6"/>
  <c r="F21" i="6"/>
  <c r="F29" i="6"/>
  <c r="F31" i="6"/>
  <c r="F6" i="6"/>
  <c r="F26" i="6"/>
  <c r="F7" i="6"/>
  <c r="F27" i="6"/>
  <c r="F10" i="6"/>
  <c r="F20" i="6"/>
  <c r="F11" i="6"/>
  <c r="F15" i="6"/>
  <c r="F12" i="6"/>
  <c r="F22" i="6"/>
  <c r="F32" i="6"/>
  <c r="F2" i="6"/>
  <c r="G2" i="6" s="1"/>
  <c r="K2" i="6" s="1"/>
  <c r="F3" i="6"/>
  <c r="F13" i="6"/>
  <c r="F23" i="6"/>
  <c r="E17" i="3"/>
  <c r="B2" i="5" s="1"/>
  <c r="B11" i="6"/>
  <c r="B31" i="6"/>
  <c r="B12" i="6"/>
  <c r="B32" i="6"/>
  <c r="B17" i="6"/>
  <c r="B19" i="6"/>
  <c r="B13" i="6"/>
  <c r="B20" i="6"/>
  <c r="B22" i="6"/>
  <c r="B4" i="6"/>
  <c r="B26" i="6"/>
  <c r="B21" i="6"/>
  <c r="B5" i="6"/>
  <c r="B2" i="6"/>
  <c r="C2" i="6" s="1"/>
  <c r="I2" i="6" s="1"/>
  <c r="B15" i="6"/>
  <c r="B16" i="6"/>
  <c r="B18" i="6"/>
  <c r="B3" i="6"/>
  <c r="B23" i="6"/>
  <c r="B24" i="6"/>
  <c r="B25" i="6"/>
  <c r="B6" i="6"/>
  <c r="B14" i="6"/>
  <c r="B7" i="6"/>
  <c r="B27" i="6"/>
  <c r="B8" i="6"/>
  <c r="B28" i="6"/>
  <c r="B9" i="6"/>
  <c r="B29" i="6"/>
  <c r="B10" i="6"/>
  <c r="B30" i="6"/>
  <c r="G3" i="6" l="1"/>
  <c r="D2" i="5"/>
  <c r="E3" i="5"/>
  <c r="G3" i="5"/>
  <c r="F3" i="5"/>
  <c r="H3" i="5"/>
  <c r="M3" i="5"/>
  <c r="K3" i="5"/>
  <c r="J3" i="5"/>
  <c r="L3" i="5"/>
  <c r="I3" i="5"/>
  <c r="C3" i="5"/>
  <c r="D3" i="5"/>
  <c r="B3" i="5"/>
  <c r="Q18" i="3"/>
  <c r="F4" i="5"/>
  <c r="Q19" i="3"/>
  <c r="C2" i="5"/>
  <c r="G4" i="5"/>
  <c r="F2" i="5"/>
  <c r="H2" i="5"/>
  <c r="M2" i="5"/>
  <c r="J4" i="5"/>
  <c r="I2" i="5"/>
  <c r="Q17" i="3"/>
  <c r="J2" i="5"/>
  <c r="I4" i="5"/>
  <c r="H4" i="5"/>
  <c r="E4" i="5"/>
  <c r="B4" i="5"/>
  <c r="E3" i="6"/>
  <c r="D4" i="5"/>
  <c r="C4" i="5"/>
  <c r="M4" i="5"/>
  <c r="L4" i="5"/>
  <c r="K4" i="5"/>
  <c r="L2" i="5"/>
  <c r="E2" i="5"/>
  <c r="G2" i="5"/>
  <c r="C3" i="6"/>
  <c r="I3" i="6" s="1"/>
  <c r="K2" i="5"/>
  <c r="G4" i="6" l="1"/>
  <c r="K3" i="6"/>
  <c r="E4" i="6"/>
  <c r="J3" i="6"/>
  <c r="C4" i="6"/>
  <c r="G5" i="6" l="1"/>
  <c r="K4" i="6"/>
  <c r="C5" i="6"/>
  <c r="I4" i="6"/>
  <c r="E5" i="6"/>
  <c r="J4" i="6"/>
  <c r="E6" i="6" l="1"/>
  <c r="J5" i="6"/>
  <c r="C6" i="6"/>
  <c r="I5" i="6"/>
  <c r="G6" i="6"/>
  <c r="K5" i="6"/>
  <c r="C7" i="6" l="1"/>
  <c r="I6" i="6"/>
  <c r="E7" i="6"/>
  <c r="J6" i="6"/>
  <c r="G7" i="6"/>
  <c r="K6" i="6"/>
  <c r="E8" i="6" l="1"/>
  <c r="J7" i="6"/>
  <c r="C8" i="6"/>
  <c r="I7" i="6"/>
  <c r="G8" i="6"/>
  <c r="K7" i="6"/>
  <c r="C9" i="6" l="1"/>
  <c r="I8" i="6"/>
  <c r="E9" i="6"/>
  <c r="J8" i="6"/>
  <c r="G9" i="6"/>
  <c r="K8" i="6"/>
  <c r="G10" i="6" l="1"/>
  <c r="K9" i="6"/>
  <c r="E10" i="6"/>
  <c r="J9" i="6"/>
  <c r="C10" i="6"/>
  <c r="I9" i="6"/>
  <c r="E11" i="6" l="1"/>
  <c r="J10" i="6"/>
  <c r="K10" i="6"/>
  <c r="G11" i="6"/>
  <c r="C11" i="6"/>
  <c r="I10" i="6"/>
  <c r="C12" i="6" l="1"/>
  <c r="I11" i="6"/>
  <c r="G12" i="6"/>
  <c r="K11" i="6"/>
  <c r="E12" i="6"/>
  <c r="J11" i="6"/>
  <c r="C13" i="6" l="1"/>
  <c r="I12" i="6"/>
  <c r="E13" i="6"/>
  <c r="J12" i="6"/>
  <c r="G13" i="6"/>
  <c r="K12" i="6"/>
  <c r="G14" i="6" l="1"/>
  <c r="K13" i="6"/>
  <c r="E14" i="6"/>
  <c r="J13" i="6"/>
  <c r="C14" i="6"/>
  <c r="I13" i="6"/>
  <c r="G15" i="6" l="1"/>
  <c r="K14" i="6"/>
  <c r="C15" i="6"/>
  <c r="I14" i="6"/>
  <c r="E15" i="6"/>
  <c r="J14" i="6"/>
  <c r="E16" i="6" l="1"/>
  <c r="J15" i="6"/>
  <c r="C16" i="6"/>
  <c r="I15" i="6"/>
  <c r="G16" i="6"/>
  <c r="K15" i="6"/>
  <c r="G17" i="6" l="1"/>
  <c r="K16" i="6"/>
  <c r="C17" i="6"/>
  <c r="I16" i="6"/>
  <c r="E17" i="6"/>
  <c r="J16" i="6"/>
  <c r="E18" i="6" l="1"/>
  <c r="J17" i="6"/>
  <c r="C18" i="6"/>
  <c r="I17" i="6"/>
  <c r="G18" i="6"/>
  <c r="K17" i="6"/>
  <c r="G19" i="6" l="1"/>
  <c r="K18" i="6"/>
  <c r="C19" i="6"/>
  <c r="I18" i="6"/>
  <c r="E19" i="6"/>
  <c r="J18" i="6"/>
  <c r="E20" i="6" l="1"/>
  <c r="J19" i="6"/>
  <c r="C20" i="6"/>
  <c r="I19" i="6"/>
  <c r="G20" i="6"/>
  <c r="K19" i="6"/>
  <c r="G21" i="6" l="1"/>
  <c r="K20" i="6"/>
  <c r="C21" i="6"/>
  <c r="I20" i="6"/>
  <c r="E21" i="6"/>
  <c r="J20" i="6"/>
  <c r="C22" i="6" l="1"/>
  <c r="I21" i="6"/>
  <c r="E22" i="6"/>
  <c r="J21" i="6"/>
  <c r="G22" i="6"/>
  <c r="K21" i="6"/>
  <c r="G23" i="6" l="1"/>
  <c r="K22" i="6"/>
  <c r="E23" i="6"/>
  <c r="J22" i="6"/>
  <c r="C23" i="6"/>
  <c r="I22" i="6"/>
  <c r="C24" i="6" l="1"/>
  <c r="I23" i="6"/>
  <c r="E24" i="6"/>
  <c r="J23" i="6"/>
  <c r="G24" i="6"/>
  <c r="K23" i="6"/>
  <c r="E25" i="6" l="1"/>
  <c r="J24" i="6"/>
  <c r="G25" i="6"/>
  <c r="K24" i="6"/>
  <c r="C25" i="6"/>
  <c r="I24" i="6"/>
  <c r="C26" i="6" l="1"/>
  <c r="I25" i="6"/>
  <c r="G26" i="6"/>
  <c r="K25" i="6"/>
  <c r="E26" i="6"/>
  <c r="J25" i="6"/>
  <c r="G27" i="6" l="1"/>
  <c r="K26" i="6"/>
  <c r="E27" i="6"/>
  <c r="J26" i="6"/>
  <c r="C27" i="6"/>
  <c r="I26" i="6"/>
  <c r="E28" i="6" l="1"/>
  <c r="J27" i="6"/>
  <c r="C28" i="6"/>
  <c r="I27" i="6"/>
  <c r="G28" i="6"/>
  <c r="K27" i="6"/>
  <c r="G29" i="6" l="1"/>
  <c r="K28" i="6"/>
  <c r="C29" i="6"/>
  <c r="I28" i="6"/>
  <c r="E29" i="6"/>
  <c r="J28" i="6"/>
  <c r="C30" i="6" l="1"/>
  <c r="I29" i="6"/>
  <c r="E30" i="6"/>
  <c r="J29" i="6"/>
  <c r="G30" i="6"/>
  <c r="K29" i="6"/>
  <c r="G31" i="6" l="1"/>
  <c r="K30" i="6"/>
  <c r="E31" i="6"/>
  <c r="J30" i="6"/>
  <c r="C31" i="6"/>
  <c r="I30" i="6"/>
  <c r="C32" i="6" l="1"/>
  <c r="I31" i="6"/>
  <c r="E32" i="6"/>
  <c r="J31" i="6"/>
  <c r="G32" i="6"/>
  <c r="K31" i="6"/>
  <c r="G33" i="6" l="1"/>
  <c r="K32" i="6"/>
  <c r="E33" i="6"/>
  <c r="J32" i="6"/>
  <c r="C33" i="6"/>
  <c r="I32" i="6"/>
  <c r="C34" i="6" l="1"/>
  <c r="I33" i="6"/>
  <c r="E34" i="6"/>
  <c r="J33" i="6"/>
  <c r="G34" i="6"/>
  <c r="K33" i="6"/>
  <c r="G35" i="6" l="1"/>
  <c r="K34" i="6"/>
  <c r="E35" i="6"/>
  <c r="J34" i="6"/>
  <c r="C35" i="6"/>
  <c r="I34" i="6"/>
  <c r="C36" i="6" l="1"/>
  <c r="I35" i="6"/>
  <c r="E36" i="6"/>
  <c r="J35" i="6"/>
  <c r="G36" i="6"/>
  <c r="K35" i="6"/>
  <c r="G37" i="6" l="1"/>
  <c r="K36" i="6"/>
  <c r="E37" i="6"/>
  <c r="J36" i="6"/>
  <c r="C37" i="6"/>
  <c r="I36" i="6"/>
  <c r="C38" i="6" l="1"/>
  <c r="I37" i="6"/>
  <c r="E38" i="6"/>
  <c r="J37" i="6"/>
  <c r="G38" i="6"/>
  <c r="K37" i="6"/>
  <c r="G39" i="6" l="1"/>
  <c r="K38" i="6"/>
  <c r="E39" i="6"/>
  <c r="J38" i="6"/>
  <c r="C39" i="6"/>
  <c r="I38" i="6"/>
  <c r="C40" i="6" l="1"/>
  <c r="I39" i="6"/>
  <c r="E40" i="6"/>
  <c r="J39" i="6"/>
  <c r="G40" i="6"/>
  <c r="K39" i="6"/>
  <c r="E41" i="6" l="1"/>
  <c r="J40" i="6"/>
  <c r="G41" i="6"/>
  <c r="K40" i="6"/>
  <c r="C41" i="6"/>
  <c r="I40" i="6"/>
  <c r="C42" i="6" l="1"/>
  <c r="I41" i="6"/>
  <c r="G42" i="6"/>
  <c r="K41" i="6"/>
  <c r="E42" i="6"/>
  <c r="J41" i="6"/>
  <c r="E43" i="6" l="1"/>
  <c r="J42" i="6"/>
  <c r="G43" i="6"/>
  <c r="K42" i="6"/>
  <c r="C43" i="6"/>
  <c r="I42" i="6"/>
  <c r="C44" i="6" l="1"/>
  <c r="I43" i="6"/>
  <c r="G44" i="6"/>
  <c r="K43" i="6"/>
  <c r="E44" i="6"/>
  <c r="J43" i="6"/>
  <c r="E45" i="6" l="1"/>
  <c r="J44" i="6"/>
  <c r="G45" i="6"/>
  <c r="K44" i="6"/>
  <c r="C45" i="6"/>
  <c r="I44" i="6"/>
  <c r="C46" i="6" l="1"/>
  <c r="I45" i="6"/>
  <c r="G46" i="6"/>
  <c r="K45" i="6"/>
  <c r="E46" i="6"/>
  <c r="J45" i="6"/>
  <c r="E47" i="6" l="1"/>
  <c r="J46" i="6"/>
  <c r="G47" i="6"/>
  <c r="K46" i="6"/>
  <c r="C47" i="6"/>
  <c r="I46" i="6"/>
  <c r="G48" i="6" l="1"/>
  <c r="K47" i="6"/>
  <c r="C48" i="6"/>
  <c r="I47" i="6"/>
  <c r="E48" i="6"/>
  <c r="J47" i="6"/>
  <c r="C49" i="6" l="1"/>
  <c r="I48" i="6"/>
  <c r="E49" i="6"/>
  <c r="J48" i="6"/>
  <c r="G49" i="6"/>
  <c r="K48" i="6"/>
  <c r="G50" i="6" l="1"/>
  <c r="K49" i="6"/>
  <c r="E50" i="6"/>
  <c r="J49" i="6"/>
  <c r="C50" i="6"/>
  <c r="I49" i="6"/>
  <c r="C51" i="6" l="1"/>
  <c r="I50" i="6"/>
  <c r="E51" i="6"/>
  <c r="J50" i="6"/>
  <c r="G51" i="6"/>
  <c r="K50" i="6"/>
  <c r="G52" i="6" l="1"/>
  <c r="K51" i="6"/>
  <c r="E52" i="6"/>
  <c r="J51" i="6"/>
  <c r="C52" i="6"/>
  <c r="I51" i="6"/>
  <c r="C53" i="6" l="1"/>
  <c r="I52" i="6"/>
  <c r="E53" i="6"/>
  <c r="J52" i="6"/>
  <c r="G53" i="6"/>
  <c r="K52" i="6"/>
  <c r="G54" i="6" l="1"/>
  <c r="K53" i="6"/>
  <c r="E54" i="6"/>
  <c r="J53" i="6"/>
  <c r="C54" i="6"/>
  <c r="I53" i="6"/>
  <c r="C55" i="6" l="1"/>
  <c r="I54" i="6"/>
  <c r="E55" i="6"/>
  <c r="J54" i="6"/>
  <c r="G55" i="6"/>
  <c r="K54" i="6"/>
  <c r="E56" i="6" l="1"/>
  <c r="J55" i="6"/>
  <c r="G56" i="6"/>
  <c r="K55" i="6"/>
  <c r="C56" i="6"/>
  <c r="I55" i="6"/>
  <c r="G57" i="6" l="1"/>
  <c r="K56" i="6"/>
  <c r="C57" i="6"/>
  <c r="I56" i="6"/>
  <c r="E57" i="6"/>
  <c r="J56" i="6"/>
  <c r="E58" i="6" l="1"/>
  <c r="J57" i="6"/>
  <c r="C58" i="6"/>
  <c r="I57" i="6"/>
  <c r="G58" i="6"/>
  <c r="K57" i="6"/>
  <c r="C59" i="6" l="1"/>
  <c r="I58" i="6"/>
  <c r="G59" i="6"/>
  <c r="K58" i="6"/>
  <c r="E59" i="6"/>
  <c r="J58" i="6"/>
  <c r="E60" i="6" l="1"/>
  <c r="J59" i="6"/>
  <c r="G60" i="6"/>
  <c r="K59" i="6"/>
  <c r="C60" i="6"/>
  <c r="I59" i="6"/>
  <c r="C61" i="6" l="1"/>
  <c r="I60" i="6"/>
  <c r="G61" i="6"/>
  <c r="K60" i="6"/>
  <c r="E61" i="6"/>
  <c r="J60" i="6"/>
  <c r="J61" i="6" l="1"/>
  <c r="E62" i="6"/>
  <c r="K61" i="6"/>
  <c r="G62" i="6"/>
  <c r="I61" i="6"/>
  <c r="C62" i="6"/>
  <c r="K62" i="6" l="1"/>
  <c r="G63" i="6"/>
  <c r="J62" i="6"/>
  <c r="E63" i="6"/>
  <c r="I62" i="6"/>
  <c r="C63" i="6"/>
  <c r="K63" i="6" l="1"/>
  <c r="G64" i="6"/>
  <c r="I63" i="6"/>
  <c r="C64" i="6"/>
  <c r="J63" i="6"/>
  <c r="E64" i="6"/>
  <c r="J64" i="6" l="1"/>
  <c r="E65" i="6"/>
  <c r="I64" i="6"/>
  <c r="C65" i="6"/>
  <c r="K64" i="6"/>
  <c r="G65" i="6"/>
  <c r="J65" i="6" l="1"/>
  <c r="E66" i="6"/>
  <c r="K65" i="6"/>
  <c r="G66" i="6"/>
  <c r="I65" i="6"/>
  <c r="C66" i="6"/>
  <c r="J66" i="6" l="1"/>
  <c r="E67" i="6"/>
  <c r="I66" i="6"/>
  <c r="C67" i="6"/>
  <c r="K66" i="6"/>
  <c r="G67" i="6"/>
  <c r="I67" i="6" l="1"/>
  <c r="C68" i="6"/>
  <c r="K67" i="6"/>
  <c r="G68" i="6"/>
  <c r="J67" i="6"/>
  <c r="E68" i="6"/>
  <c r="J68" i="6" l="1"/>
  <c r="E69" i="6"/>
  <c r="I68" i="6"/>
  <c r="C69" i="6"/>
  <c r="K68" i="6"/>
  <c r="G69" i="6"/>
  <c r="I69" i="6" l="1"/>
  <c r="C70" i="6"/>
  <c r="J69" i="6"/>
  <c r="E70" i="6"/>
  <c r="K69" i="6"/>
  <c r="G70" i="6"/>
  <c r="K70" i="6" l="1"/>
  <c r="G71" i="6"/>
  <c r="J70" i="6"/>
  <c r="E71" i="6"/>
  <c r="I70" i="6"/>
  <c r="C71" i="6"/>
  <c r="I71" i="6" l="1"/>
  <c r="C72" i="6"/>
  <c r="J71" i="6"/>
  <c r="E72" i="6"/>
  <c r="K71" i="6"/>
  <c r="G72" i="6"/>
  <c r="K72" i="6" l="1"/>
  <c r="G73" i="6"/>
  <c r="J72" i="6"/>
  <c r="E73" i="6"/>
  <c r="I72" i="6"/>
  <c r="C73" i="6"/>
  <c r="I73" i="6" l="1"/>
  <c r="C74" i="6"/>
  <c r="K73" i="6"/>
  <c r="G74" i="6"/>
  <c r="J73" i="6"/>
  <c r="E74" i="6"/>
  <c r="I74" i="6" l="1"/>
  <c r="C75" i="6"/>
  <c r="J74" i="6"/>
  <c r="E75" i="6"/>
  <c r="K74" i="6"/>
  <c r="G75" i="6"/>
  <c r="J75" i="6" l="1"/>
  <c r="E76" i="6"/>
  <c r="I75" i="6"/>
  <c r="C76" i="6"/>
  <c r="K75" i="6"/>
  <c r="G76" i="6"/>
  <c r="J76" i="6" l="1"/>
  <c r="E77" i="6"/>
  <c r="K76" i="6"/>
  <c r="G77" i="6"/>
  <c r="I76" i="6"/>
  <c r="C77" i="6"/>
  <c r="K77" i="6" l="1"/>
  <c r="G78" i="6"/>
  <c r="J77" i="6"/>
  <c r="E78" i="6"/>
  <c r="I77" i="6"/>
  <c r="C78" i="6"/>
  <c r="J78" i="6" l="1"/>
  <c r="E79" i="6"/>
  <c r="K78" i="6"/>
  <c r="G79" i="6"/>
  <c r="I78" i="6"/>
  <c r="C79" i="6"/>
  <c r="J79" i="6" l="1"/>
  <c r="E80" i="6"/>
  <c r="I79" i="6"/>
  <c r="C80" i="6"/>
  <c r="K79" i="6"/>
  <c r="G80" i="6"/>
  <c r="J80" i="6" l="1"/>
  <c r="E81" i="6"/>
  <c r="K80" i="6"/>
  <c r="G81" i="6"/>
  <c r="I80" i="6"/>
  <c r="C81" i="6"/>
  <c r="I81" i="6" l="1"/>
  <c r="C82" i="6"/>
  <c r="K81" i="6"/>
  <c r="G82" i="6"/>
  <c r="J81" i="6"/>
  <c r="E82" i="6"/>
  <c r="J82" i="6" l="1"/>
  <c r="E83" i="6"/>
  <c r="K82" i="6"/>
  <c r="G83" i="6"/>
  <c r="I82" i="6"/>
  <c r="C83" i="6"/>
  <c r="K83" i="6" l="1"/>
  <c r="G84" i="6"/>
  <c r="J83" i="6"/>
  <c r="E84" i="6"/>
  <c r="I83" i="6"/>
  <c r="C84" i="6"/>
  <c r="I84" i="6" l="1"/>
  <c r="C85" i="6"/>
  <c r="J84" i="6"/>
  <c r="E85" i="6"/>
  <c r="K84" i="6"/>
  <c r="G85" i="6"/>
  <c r="J85" i="6" l="1"/>
  <c r="E86" i="6"/>
  <c r="I85" i="6"/>
  <c r="C86" i="6"/>
  <c r="K85" i="6"/>
  <c r="G86" i="6"/>
  <c r="J86" i="6" l="1"/>
  <c r="E87" i="6"/>
  <c r="K86" i="6"/>
  <c r="G87" i="6"/>
  <c r="I86" i="6"/>
  <c r="C87" i="6"/>
  <c r="J87" i="6" l="1"/>
  <c r="E88" i="6"/>
  <c r="I87" i="6"/>
  <c r="C88" i="6"/>
  <c r="K87" i="6"/>
  <c r="G88" i="6"/>
  <c r="K88" i="6" l="1"/>
  <c r="G89" i="6"/>
  <c r="J88" i="6"/>
  <c r="E89" i="6"/>
  <c r="I88" i="6"/>
  <c r="C89" i="6"/>
  <c r="J89" i="6" l="1"/>
  <c r="E90" i="6"/>
  <c r="K89" i="6"/>
  <c r="G90" i="6"/>
  <c r="I89" i="6"/>
  <c r="C90" i="6"/>
  <c r="I90" i="6" l="1"/>
  <c r="C91" i="6"/>
  <c r="K90" i="6"/>
  <c r="G91" i="6"/>
  <c r="J90" i="6"/>
  <c r="E91" i="6"/>
  <c r="J91" i="6" l="1"/>
  <c r="E92" i="6"/>
  <c r="I91" i="6"/>
  <c r="C92" i="6"/>
  <c r="K91" i="6"/>
  <c r="G92" i="6"/>
  <c r="K92" i="6" l="1"/>
  <c r="G93" i="6"/>
  <c r="I92" i="6"/>
  <c r="C93" i="6"/>
  <c r="J92" i="6"/>
  <c r="E93" i="6"/>
  <c r="K93" i="6" l="1"/>
  <c r="G94" i="6"/>
  <c r="J93" i="6"/>
  <c r="E94" i="6"/>
  <c r="I93" i="6"/>
  <c r="C94" i="6"/>
  <c r="I94" i="6" l="1"/>
  <c r="C95" i="6"/>
  <c r="J94" i="6"/>
  <c r="E95" i="6"/>
  <c r="K94" i="6"/>
  <c r="G95" i="6"/>
  <c r="K95" i="6" l="1"/>
  <c r="G96" i="6"/>
  <c r="J95" i="6"/>
  <c r="E96" i="6"/>
  <c r="I95" i="6"/>
  <c r="C96" i="6"/>
  <c r="I96" i="6" l="1"/>
  <c r="C97" i="6"/>
  <c r="J96" i="6"/>
  <c r="E97" i="6"/>
  <c r="K96" i="6"/>
  <c r="G97" i="6"/>
  <c r="I97" i="6" l="1"/>
  <c r="C98" i="6"/>
  <c r="K97" i="6"/>
  <c r="G98" i="6"/>
  <c r="J97" i="6"/>
  <c r="E98" i="6"/>
  <c r="K98" i="6" l="1"/>
  <c r="G99" i="6"/>
  <c r="I98" i="6"/>
  <c r="C99" i="6"/>
  <c r="J98" i="6"/>
  <c r="E99" i="6"/>
  <c r="I99" i="6" l="1"/>
  <c r="C100" i="6"/>
  <c r="K99" i="6"/>
  <c r="G100" i="6"/>
  <c r="J99" i="6"/>
  <c r="E100" i="6"/>
  <c r="J100" i="6" l="1"/>
  <c r="E101" i="6"/>
  <c r="K100" i="6"/>
  <c r="G101" i="6"/>
  <c r="I100" i="6"/>
  <c r="C101" i="6"/>
  <c r="I101" i="6" l="1"/>
  <c r="C102" i="6"/>
  <c r="J101" i="6"/>
  <c r="E102" i="6"/>
  <c r="K101" i="6"/>
  <c r="G102" i="6"/>
  <c r="I102" i="6" l="1"/>
  <c r="C103" i="6"/>
  <c r="K102" i="6"/>
  <c r="G103" i="6"/>
  <c r="J102" i="6"/>
  <c r="E103" i="6"/>
  <c r="J103" i="6" l="1"/>
  <c r="E104" i="6"/>
  <c r="K103" i="6"/>
  <c r="G104" i="6"/>
  <c r="I103" i="6"/>
  <c r="C104" i="6"/>
  <c r="I104" i="6" l="1"/>
  <c r="C105" i="6"/>
  <c r="J104" i="6"/>
  <c r="E105" i="6"/>
  <c r="K104" i="6"/>
  <c r="G105" i="6"/>
  <c r="J105" i="6" l="1"/>
  <c r="E106" i="6"/>
  <c r="I105" i="6"/>
  <c r="C106" i="6"/>
  <c r="K105" i="6"/>
  <c r="G106" i="6"/>
  <c r="K106" i="6" l="1"/>
  <c r="G107" i="6"/>
  <c r="I106" i="6"/>
  <c r="C107" i="6"/>
  <c r="J106" i="6"/>
  <c r="E107" i="6"/>
  <c r="K107" i="6" l="1"/>
  <c r="G108" i="6"/>
  <c r="J107" i="6"/>
  <c r="E108" i="6"/>
  <c r="I107" i="6"/>
  <c r="C108" i="6"/>
  <c r="J108" i="6" l="1"/>
  <c r="E109" i="6"/>
  <c r="K108" i="6"/>
  <c r="G109" i="6"/>
  <c r="I108" i="6"/>
  <c r="C109" i="6"/>
  <c r="I109" i="6" l="1"/>
  <c r="C110" i="6"/>
  <c r="J109" i="6"/>
  <c r="E110" i="6"/>
  <c r="K109" i="6"/>
  <c r="G110" i="6"/>
  <c r="I110" i="6" l="1"/>
  <c r="C111" i="6"/>
  <c r="K110" i="6"/>
  <c r="G111" i="6"/>
  <c r="J110" i="6"/>
  <c r="E111" i="6"/>
  <c r="J111" i="6" l="1"/>
  <c r="E112" i="6"/>
  <c r="I111" i="6"/>
  <c r="C112" i="6"/>
  <c r="K111" i="6"/>
  <c r="G112" i="6"/>
  <c r="J112" i="6" l="1"/>
  <c r="E113" i="6"/>
  <c r="K112" i="6"/>
  <c r="G113" i="6"/>
  <c r="I112" i="6"/>
  <c r="C113" i="6"/>
  <c r="J113" i="6" l="1"/>
  <c r="E114" i="6"/>
  <c r="I113" i="6"/>
  <c r="C114" i="6"/>
  <c r="K113" i="6"/>
  <c r="G114" i="6"/>
  <c r="J114" i="6" l="1"/>
  <c r="E115" i="6"/>
  <c r="K114" i="6"/>
  <c r="G115" i="6"/>
  <c r="I114" i="6"/>
  <c r="C115" i="6"/>
  <c r="K115" i="6" l="1"/>
  <c r="G116" i="6"/>
  <c r="J115" i="6"/>
  <c r="E116" i="6"/>
  <c r="I115" i="6"/>
  <c r="C116" i="6"/>
  <c r="I116" i="6" l="1"/>
  <c r="C117" i="6"/>
  <c r="K116" i="6"/>
  <c r="G117" i="6"/>
  <c r="J116" i="6"/>
  <c r="E117" i="6"/>
  <c r="J117" i="6" l="1"/>
  <c r="E118" i="6"/>
  <c r="K117" i="6"/>
  <c r="G118" i="6"/>
  <c r="I117" i="6"/>
  <c r="C118" i="6"/>
  <c r="J118" i="6" l="1"/>
  <c r="E119" i="6"/>
  <c r="I118" i="6"/>
  <c r="C119" i="6"/>
  <c r="K118" i="6"/>
  <c r="G119" i="6"/>
  <c r="K119" i="6" l="1"/>
  <c r="G120" i="6"/>
  <c r="I119" i="6"/>
  <c r="C120" i="6"/>
  <c r="J119" i="6"/>
  <c r="E120" i="6"/>
  <c r="I120" i="6" l="1"/>
  <c r="C121" i="6"/>
  <c r="K120" i="6"/>
  <c r="G121" i="6"/>
  <c r="J120" i="6"/>
  <c r="E121" i="6"/>
  <c r="K121" i="6" l="1"/>
  <c r="G122" i="6"/>
  <c r="I121" i="6"/>
  <c r="C122" i="6"/>
  <c r="J121" i="6"/>
  <c r="E122" i="6"/>
  <c r="K122" i="6" l="1"/>
  <c r="G123" i="6"/>
  <c r="J122" i="6"/>
  <c r="E123" i="6"/>
  <c r="I122" i="6"/>
  <c r="C123" i="6"/>
  <c r="K123" i="6" l="1"/>
  <c r="G124" i="6"/>
  <c r="I123" i="6"/>
  <c r="C124" i="6"/>
  <c r="J123" i="6"/>
  <c r="E124" i="6"/>
  <c r="I124" i="6" l="1"/>
  <c r="C125" i="6"/>
  <c r="K124" i="6"/>
  <c r="G125" i="6"/>
  <c r="J124" i="6"/>
  <c r="E125" i="6"/>
  <c r="K125" i="6" l="1"/>
  <c r="G126" i="6"/>
  <c r="I125" i="6"/>
  <c r="C126" i="6"/>
  <c r="J125" i="6"/>
  <c r="E126" i="6"/>
  <c r="K126" i="6" l="1"/>
  <c r="G127" i="6"/>
  <c r="J126" i="6"/>
  <c r="E127" i="6"/>
  <c r="I126" i="6"/>
  <c r="C127" i="6"/>
  <c r="K127" i="6" l="1"/>
  <c r="G128" i="6"/>
  <c r="I127" i="6"/>
  <c r="C128" i="6"/>
  <c r="J127" i="6"/>
  <c r="E128" i="6"/>
  <c r="K128" i="6" l="1"/>
  <c r="G129" i="6"/>
  <c r="J128" i="6"/>
  <c r="E129" i="6"/>
  <c r="I128" i="6"/>
  <c r="C129" i="6"/>
  <c r="J129" i="6" l="1"/>
  <c r="E130" i="6"/>
  <c r="K129" i="6"/>
  <c r="G130" i="6"/>
  <c r="I129" i="6"/>
  <c r="C130" i="6"/>
  <c r="K130" i="6" l="1"/>
  <c r="G131" i="6"/>
  <c r="J130" i="6"/>
  <c r="E131" i="6"/>
  <c r="I130" i="6"/>
  <c r="C131" i="6"/>
  <c r="K131" i="6" l="1"/>
  <c r="G132" i="6"/>
  <c r="I131" i="6"/>
  <c r="C132" i="6"/>
  <c r="J131" i="6"/>
  <c r="E132" i="6"/>
  <c r="I132" i="6" l="1"/>
  <c r="C133" i="6"/>
  <c r="K132" i="6"/>
  <c r="G133" i="6"/>
  <c r="J132" i="6"/>
  <c r="E133" i="6"/>
  <c r="J133" i="6" l="1"/>
  <c r="E134" i="6"/>
  <c r="I133" i="6"/>
  <c r="C134" i="6"/>
  <c r="K133" i="6"/>
  <c r="G134" i="6"/>
  <c r="J134" i="6" l="1"/>
  <c r="E135" i="6"/>
  <c r="K134" i="6"/>
  <c r="G135" i="6"/>
  <c r="I134" i="6"/>
  <c r="C135" i="6"/>
  <c r="I135" i="6" l="1"/>
  <c r="C136" i="6"/>
  <c r="K135" i="6"/>
  <c r="G136" i="6"/>
  <c r="J135" i="6"/>
  <c r="E136" i="6"/>
  <c r="J136" i="6" l="1"/>
  <c r="E137" i="6"/>
  <c r="K136" i="6"/>
  <c r="G137" i="6"/>
  <c r="I136" i="6"/>
  <c r="C137" i="6"/>
  <c r="J137" i="6" l="1"/>
  <c r="E138" i="6"/>
  <c r="I137" i="6"/>
  <c r="C138" i="6"/>
  <c r="K137" i="6"/>
  <c r="G138" i="6"/>
  <c r="I138" i="6" l="1"/>
  <c r="C139" i="6"/>
  <c r="J138" i="6"/>
  <c r="E139" i="6"/>
  <c r="K138" i="6"/>
  <c r="G139" i="6"/>
  <c r="K139" i="6" l="1"/>
  <c r="G140" i="6"/>
  <c r="I139" i="6"/>
  <c r="C140" i="6"/>
  <c r="J139" i="6"/>
  <c r="E140" i="6"/>
  <c r="J140" i="6" l="1"/>
  <c r="E141" i="6"/>
  <c r="I140" i="6"/>
  <c r="C141" i="6"/>
  <c r="K140" i="6"/>
  <c r="G141" i="6"/>
  <c r="K141" i="6" l="1"/>
  <c r="G142" i="6"/>
  <c r="I141" i="6"/>
  <c r="C142" i="6"/>
  <c r="J141" i="6"/>
  <c r="E142" i="6"/>
  <c r="J142" i="6" l="1"/>
  <c r="E143" i="6"/>
  <c r="K142" i="6"/>
  <c r="G143" i="6"/>
  <c r="I142" i="6"/>
  <c r="C143" i="6"/>
  <c r="K143" i="6" l="1"/>
  <c r="G144" i="6"/>
  <c r="J143" i="6"/>
  <c r="E144" i="6"/>
  <c r="I143" i="6"/>
  <c r="C144" i="6"/>
  <c r="J144" i="6" l="1"/>
  <c r="E145" i="6"/>
  <c r="K144" i="6"/>
  <c r="G145" i="6"/>
  <c r="I144" i="6"/>
  <c r="C145" i="6"/>
  <c r="K145" i="6" l="1"/>
  <c r="G146" i="6"/>
  <c r="J145" i="6"/>
  <c r="E146" i="6"/>
  <c r="I145" i="6"/>
  <c r="C146" i="6"/>
  <c r="J146" i="6" l="1"/>
  <c r="E147" i="6"/>
  <c r="K146" i="6"/>
  <c r="G147" i="6"/>
  <c r="I146" i="6"/>
  <c r="C147" i="6"/>
  <c r="I147" i="6" l="1"/>
  <c r="C148" i="6"/>
  <c r="K147" i="6"/>
  <c r="G148" i="6"/>
  <c r="J147" i="6"/>
  <c r="E148" i="6"/>
  <c r="J148" i="6" l="1"/>
  <c r="E149" i="6"/>
  <c r="K148" i="6"/>
  <c r="G149" i="6"/>
  <c r="I148" i="6"/>
  <c r="C149" i="6"/>
  <c r="K149" i="6" l="1"/>
  <c r="G150" i="6"/>
  <c r="J149" i="6"/>
  <c r="E150" i="6"/>
  <c r="I149" i="6"/>
  <c r="C150" i="6"/>
  <c r="I150" i="6" l="1"/>
  <c r="C151" i="6"/>
  <c r="J150" i="6"/>
  <c r="E151" i="6"/>
  <c r="K150" i="6"/>
  <c r="G151" i="6"/>
  <c r="J151" i="6" l="1"/>
  <c r="E152" i="6"/>
  <c r="I151" i="6"/>
  <c r="C152" i="6"/>
  <c r="K151" i="6"/>
  <c r="G152" i="6"/>
  <c r="J152" i="6" l="1"/>
  <c r="E153" i="6"/>
  <c r="K152" i="6"/>
  <c r="G153" i="6"/>
  <c r="I152" i="6"/>
  <c r="C153" i="6"/>
  <c r="I153" i="6" l="1"/>
  <c r="C154" i="6"/>
  <c r="K153" i="6"/>
  <c r="G154" i="6"/>
  <c r="J153" i="6"/>
  <c r="E154" i="6"/>
  <c r="I154" i="6" l="1"/>
  <c r="C155" i="6"/>
  <c r="J154" i="6"/>
  <c r="E155" i="6"/>
  <c r="K154" i="6"/>
  <c r="G155" i="6"/>
  <c r="K155" i="6" l="1"/>
  <c r="G156" i="6"/>
  <c r="J155" i="6"/>
  <c r="E156" i="6"/>
  <c r="I155" i="6"/>
  <c r="C156" i="6"/>
  <c r="J156" i="6" l="1"/>
  <c r="E157" i="6"/>
  <c r="I156" i="6"/>
  <c r="C157" i="6"/>
  <c r="K156" i="6"/>
  <c r="G157" i="6"/>
  <c r="J157" i="6" l="1"/>
  <c r="E158" i="6"/>
  <c r="K157" i="6"/>
  <c r="G158" i="6"/>
  <c r="I157" i="6"/>
  <c r="C158" i="6"/>
  <c r="J158" i="6" l="1"/>
  <c r="E159" i="6"/>
  <c r="I158" i="6"/>
  <c r="C159" i="6"/>
  <c r="K158" i="6"/>
  <c r="G159" i="6"/>
  <c r="K159" i="6" l="1"/>
  <c r="G160" i="6"/>
  <c r="J159" i="6"/>
  <c r="E160" i="6"/>
  <c r="I159" i="6"/>
  <c r="C160" i="6"/>
  <c r="I160" i="6" l="1"/>
  <c r="C161" i="6"/>
  <c r="J160" i="6"/>
  <c r="E161" i="6"/>
  <c r="K160" i="6"/>
  <c r="G161" i="6"/>
  <c r="K161" i="6" l="1"/>
  <c r="G162" i="6"/>
  <c r="J161" i="6"/>
  <c r="E162" i="6"/>
  <c r="I161" i="6"/>
  <c r="C162" i="6"/>
  <c r="K162" i="6" l="1"/>
  <c r="G163" i="6"/>
  <c r="I162" i="6"/>
  <c r="C163" i="6"/>
  <c r="J162" i="6"/>
  <c r="E163" i="6"/>
  <c r="J163" i="6" l="1"/>
  <c r="E164" i="6"/>
  <c r="I163" i="6"/>
  <c r="C164" i="6"/>
  <c r="K163" i="6"/>
  <c r="G164" i="6"/>
  <c r="I164" i="6" l="1"/>
  <c r="C165" i="6"/>
  <c r="J164" i="6"/>
  <c r="E165" i="6"/>
  <c r="K164" i="6"/>
  <c r="G165" i="6"/>
  <c r="J165" i="6" l="1"/>
  <c r="E166" i="6"/>
  <c r="K165" i="6"/>
  <c r="G166" i="6"/>
  <c r="I165" i="6"/>
  <c r="C166" i="6"/>
  <c r="I166" i="6" l="1"/>
  <c r="C167" i="6"/>
  <c r="K166" i="6"/>
  <c r="G167" i="6"/>
  <c r="J166" i="6"/>
  <c r="E167" i="6"/>
  <c r="K167" i="6" l="1"/>
  <c r="G168" i="6"/>
  <c r="I167" i="6"/>
  <c r="C168" i="6"/>
  <c r="J167" i="6"/>
  <c r="E168" i="6"/>
  <c r="K168" i="6" l="1"/>
  <c r="G169" i="6"/>
  <c r="J168" i="6"/>
  <c r="E169" i="6"/>
  <c r="I168" i="6"/>
  <c r="C169" i="6"/>
  <c r="I169" i="6" l="1"/>
  <c r="C170" i="6"/>
  <c r="J169" i="6"/>
  <c r="E170" i="6"/>
  <c r="K169" i="6"/>
  <c r="G170" i="6"/>
  <c r="I170" i="6" l="1"/>
  <c r="C171" i="6"/>
  <c r="K170" i="6"/>
  <c r="G171" i="6"/>
  <c r="J170" i="6"/>
  <c r="E171" i="6"/>
  <c r="J171" i="6" l="1"/>
  <c r="E172" i="6"/>
  <c r="K171" i="6"/>
  <c r="G172" i="6"/>
  <c r="I171" i="6"/>
  <c r="C172" i="6"/>
  <c r="I172" i="6" l="1"/>
  <c r="C173" i="6"/>
  <c r="J172" i="6"/>
  <c r="E173" i="6"/>
  <c r="K172" i="6"/>
  <c r="G173" i="6"/>
  <c r="K173" i="6" l="1"/>
  <c r="G174" i="6"/>
  <c r="J173" i="6"/>
  <c r="E174" i="6"/>
  <c r="I173" i="6"/>
  <c r="C174" i="6"/>
  <c r="I174" i="6" l="1"/>
  <c r="C175" i="6"/>
  <c r="J174" i="6"/>
  <c r="E175" i="6"/>
  <c r="K174" i="6"/>
  <c r="G175" i="6"/>
  <c r="K175" i="6" l="1"/>
  <c r="G176" i="6"/>
  <c r="I175" i="6"/>
  <c r="C176" i="6"/>
  <c r="J175" i="6"/>
  <c r="E176" i="6"/>
  <c r="J176" i="6" l="1"/>
  <c r="E177" i="6"/>
  <c r="I176" i="6"/>
  <c r="C177" i="6"/>
  <c r="K176" i="6"/>
  <c r="G177" i="6"/>
  <c r="I177" i="6" l="1"/>
  <c r="C178" i="6"/>
  <c r="J177" i="6"/>
  <c r="E178" i="6"/>
  <c r="K177" i="6"/>
  <c r="G178" i="6"/>
  <c r="K178" i="6" l="1"/>
  <c r="G179" i="6"/>
  <c r="I178" i="6"/>
  <c r="C179" i="6"/>
  <c r="J178" i="6"/>
  <c r="E179" i="6"/>
  <c r="K179" i="6" l="1"/>
  <c r="G180" i="6"/>
  <c r="J179" i="6"/>
  <c r="E180" i="6"/>
  <c r="I179" i="6"/>
  <c r="C180" i="6"/>
  <c r="I180" i="6" l="1"/>
  <c r="C181" i="6"/>
  <c r="K180" i="6"/>
  <c r="G181" i="6"/>
  <c r="J180" i="6"/>
  <c r="E181" i="6"/>
  <c r="J181" i="6" l="1"/>
  <c r="E182" i="6"/>
  <c r="I181" i="6"/>
  <c r="C182" i="6"/>
  <c r="K181" i="6"/>
  <c r="G182" i="6"/>
  <c r="J182" i="6" l="1"/>
  <c r="E183" i="6"/>
  <c r="K182" i="6"/>
  <c r="G183" i="6"/>
  <c r="I182" i="6"/>
  <c r="C183" i="6"/>
  <c r="I183" i="6" l="1"/>
  <c r="C184" i="6"/>
  <c r="K183" i="6"/>
  <c r="G184" i="6"/>
  <c r="J183" i="6"/>
  <c r="E184" i="6"/>
  <c r="K184" i="6" l="1"/>
  <c r="G185" i="6"/>
  <c r="I184" i="6"/>
  <c r="C185" i="6"/>
  <c r="J184" i="6"/>
  <c r="E185" i="6"/>
  <c r="J185" i="6" l="1"/>
  <c r="E186" i="6"/>
  <c r="I185" i="6"/>
  <c r="C186" i="6"/>
  <c r="K185" i="6"/>
  <c r="G186" i="6"/>
  <c r="K186" i="6" l="1"/>
  <c r="G187" i="6"/>
  <c r="J186" i="6"/>
  <c r="E187" i="6"/>
  <c r="I186" i="6"/>
  <c r="C187" i="6"/>
  <c r="I187" i="6" l="1"/>
  <c r="C188" i="6"/>
  <c r="K187" i="6"/>
  <c r="G188" i="6"/>
  <c r="J187" i="6"/>
  <c r="E188" i="6"/>
  <c r="J188" i="6" l="1"/>
  <c r="E189" i="6"/>
  <c r="I188" i="6"/>
  <c r="C189" i="6"/>
  <c r="K188" i="6"/>
  <c r="G189" i="6"/>
  <c r="K189" i="6" l="1"/>
  <c r="G190" i="6"/>
  <c r="J189" i="6"/>
  <c r="E190" i="6"/>
  <c r="I189" i="6"/>
  <c r="C190" i="6"/>
  <c r="J190" i="6" l="1"/>
  <c r="E191" i="6"/>
  <c r="I190" i="6"/>
  <c r="C191" i="6"/>
  <c r="K190" i="6"/>
  <c r="G191" i="6"/>
  <c r="K191" i="6" l="1"/>
  <c r="G192" i="6"/>
  <c r="J191" i="6"/>
  <c r="E192" i="6"/>
  <c r="I191" i="6"/>
  <c r="C192" i="6"/>
  <c r="K192" i="6" l="1"/>
  <c r="G193" i="6"/>
  <c r="I192" i="6"/>
  <c r="C193" i="6"/>
  <c r="J192" i="6"/>
  <c r="E193" i="6"/>
  <c r="J193" i="6" l="1"/>
  <c r="E194" i="6"/>
  <c r="I193" i="6"/>
  <c r="C194" i="6"/>
  <c r="K193" i="6"/>
  <c r="G194" i="6"/>
  <c r="K194" i="6" l="1"/>
  <c r="G195" i="6"/>
  <c r="J194" i="6"/>
  <c r="E195" i="6"/>
  <c r="I194" i="6"/>
  <c r="C195" i="6"/>
  <c r="J195" i="6" l="1"/>
  <c r="E196" i="6"/>
  <c r="K195" i="6"/>
  <c r="G196" i="6"/>
  <c r="I195" i="6"/>
  <c r="C196" i="6"/>
  <c r="I196" i="6" l="1"/>
  <c r="C197" i="6"/>
  <c r="K196" i="6"/>
  <c r="G197" i="6"/>
  <c r="J196" i="6"/>
  <c r="E197" i="6"/>
  <c r="K197" i="6" l="1"/>
  <c r="G198" i="6"/>
  <c r="I197" i="6"/>
  <c r="C198" i="6"/>
  <c r="J197" i="6"/>
  <c r="E198" i="6"/>
  <c r="K198" i="6" l="1"/>
  <c r="G199" i="6"/>
  <c r="J198" i="6"/>
  <c r="E199" i="6"/>
  <c r="I198" i="6"/>
  <c r="C199" i="6"/>
  <c r="K199" i="6" l="1"/>
  <c r="G200" i="6"/>
  <c r="I199" i="6"/>
  <c r="C200" i="6"/>
  <c r="J199" i="6"/>
  <c r="E200" i="6"/>
  <c r="J200" i="6" l="1"/>
  <c r="E201" i="6"/>
  <c r="I200" i="6"/>
  <c r="C201" i="6"/>
  <c r="K200" i="6"/>
  <c r="G201" i="6"/>
  <c r="K201" i="6" l="1"/>
  <c r="G202" i="6"/>
  <c r="J201" i="6"/>
  <c r="E202" i="6"/>
  <c r="I201" i="6"/>
  <c r="C202" i="6"/>
  <c r="I202" i="6" l="1"/>
  <c r="C203" i="6"/>
  <c r="J202" i="6"/>
  <c r="E203" i="6"/>
  <c r="K202" i="6"/>
  <c r="G203" i="6"/>
  <c r="K203" i="6" l="1"/>
  <c r="G204" i="6"/>
  <c r="I203" i="6"/>
  <c r="C204" i="6"/>
  <c r="J203" i="6"/>
  <c r="E204" i="6"/>
  <c r="J204" i="6" l="1"/>
  <c r="E205" i="6"/>
  <c r="I204" i="6"/>
  <c r="C205" i="6"/>
  <c r="K204" i="6"/>
  <c r="G205" i="6"/>
  <c r="K205" i="6" l="1"/>
  <c r="G206" i="6"/>
  <c r="I205" i="6"/>
  <c r="C206" i="6"/>
  <c r="J205" i="6"/>
  <c r="E206" i="6"/>
  <c r="I206" i="6" l="1"/>
  <c r="C207" i="6"/>
  <c r="K206" i="6"/>
  <c r="G207" i="6"/>
  <c r="J206" i="6"/>
  <c r="E207" i="6"/>
  <c r="J207" i="6" l="1"/>
  <c r="E208" i="6"/>
  <c r="K207" i="6"/>
  <c r="G208" i="6"/>
  <c r="I207" i="6"/>
  <c r="C208" i="6"/>
  <c r="I208" i="6" l="1"/>
  <c r="C209" i="6"/>
  <c r="K208" i="6"/>
  <c r="G209" i="6"/>
  <c r="J208" i="6"/>
  <c r="E209" i="6"/>
  <c r="K209" i="6" l="1"/>
  <c r="G210" i="6"/>
  <c r="I209" i="6"/>
  <c r="C210" i="6"/>
  <c r="J209" i="6"/>
  <c r="E210" i="6"/>
  <c r="J210" i="6" l="1"/>
  <c r="E211" i="6"/>
  <c r="K210" i="6"/>
  <c r="G211" i="6"/>
  <c r="I210" i="6"/>
  <c r="C211" i="6"/>
  <c r="I211" i="6" l="1"/>
  <c r="C212" i="6"/>
  <c r="J211" i="6"/>
  <c r="E212" i="6"/>
  <c r="K211" i="6"/>
  <c r="G212" i="6"/>
  <c r="J212" i="6" l="1"/>
  <c r="E213" i="6"/>
  <c r="I212" i="6"/>
  <c r="C213" i="6"/>
  <c r="K212" i="6"/>
  <c r="G213" i="6"/>
  <c r="K213" i="6" l="1"/>
  <c r="G214" i="6"/>
  <c r="I213" i="6"/>
  <c r="C214" i="6"/>
  <c r="J213" i="6"/>
  <c r="E214" i="6"/>
  <c r="I214" i="6" l="1"/>
  <c r="C215" i="6"/>
  <c r="K214" i="6"/>
  <c r="G215" i="6"/>
  <c r="J214" i="6"/>
  <c r="E215" i="6"/>
  <c r="K215" i="6" l="1"/>
  <c r="G216" i="6"/>
  <c r="I215" i="6"/>
  <c r="C216" i="6"/>
  <c r="J215" i="6"/>
  <c r="E216" i="6"/>
  <c r="K216" i="6" l="1"/>
  <c r="G217" i="6"/>
  <c r="J216" i="6"/>
  <c r="E217" i="6"/>
  <c r="I216" i="6"/>
  <c r="C217" i="6"/>
  <c r="I217" i="6" l="1"/>
  <c r="C218" i="6"/>
  <c r="J217" i="6"/>
  <c r="E218" i="6"/>
  <c r="K217" i="6"/>
  <c r="G218" i="6"/>
  <c r="K218" i="6" l="1"/>
  <c r="G219" i="6"/>
  <c r="I218" i="6"/>
  <c r="C219" i="6"/>
  <c r="J218" i="6"/>
  <c r="E219" i="6"/>
  <c r="I219" i="6" l="1"/>
  <c r="C220" i="6"/>
  <c r="K219" i="6"/>
  <c r="G220" i="6"/>
  <c r="J219" i="6"/>
  <c r="E220" i="6"/>
  <c r="K220" i="6" l="1"/>
  <c r="G221" i="6"/>
  <c r="I220" i="6"/>
  <c r="C221" i="6"/>
  <c r="J220" i="6"/>
  <c r="E221" i="6"/>
  <c r="J221" i="6" l="1"/>
  <c r="E222" i="6"/>
  <c r="K221" i="6"/>
  <c r="G222" i="6"/>
  <c r="I221" i="6"/>
  <c r="C222" i="6"/>
  <c r="K222" i="6" l="1"/>
  <c r="G223" i="6"/>
  <c r="J222" i="6"/>
  <c r="E223" i="6"/>
  <c r="I222" i="6"/>
  <c r="C223" i="6"/>
  <c r="I223" i="6" l="1"/>
  <c r="C224" i="6"/>
  <c r="J223" i="6"/>
  <c r="E224" i="6"/>
  <c r="K223" i="6"/>
  <c r="G224" i="6"/>
  <c r="I224" i="6" l="1"/>
  <c r="C225" i="6"/>
  <c r="K224" i="6"/>
  <c r="G225" i="6"/>
  <c r="J224" i="6"/>
  <c r="E225" i="6"/>
  <c r="K225" i="6" l="1"/>
  <c r="G226" i="6"/>
  <c r="I225" i="6"/>
  <c r="C226" i="6"/>
  <c r="J225" i="6"/>
  <c r="E226" i="6"/>
  <c r="I226" i="6" l="1"/>
  <c r="C227" i="6"/>
  <c r="K226" i="6"/>
  <c r="G227" i="6"/>
  <c r="J226" i="6"/>
  <c r="E227" i="6"/>
  <c r="K227" i="6" l="1"/>
  <c r="G228" i="6"/>
  <c r="I227" i="6"/>
  <c r="C228" i="6"/>
  <c r="J227" i="6"/>
  <c r="E228" i="6"/>
  <c r="J228" i="6" l="1"/>
  <c r="E229" i="6"/>
  <c r="I228" i="6"/>
  <c r="C229" i="6"/>
  <c r="K228" i="6"/>
  <c r="G229" i="6"/>
  <c r="K229" i="6" l="1"/>
  <c r="G230" i="6"/>
  <c r="I229" i="6"/>
  <c r="C230" i="6"/>
  <c r="J229" i="6"/>
  <c r="E230" i="6"/>
  <c r="J230" i="6" l="1"/>
  <c r="E231" i="6"/>
  <c r="K230" i="6"/>
  <c r="G231" i="6"/>
  <c r="I230" i="6"/>
  <c r="C231" i="6"/>
  <c r="I231" i="6" l="1"/>
  <c r="C232" i="6"/>
  <c r="K231" i="6"/>
  <c r="G232" i="6"/>
  <c r="J231" i="6"/>
  <c r="E232" i="6"/>
  <c r="K232" i="6" l="1"/>
  <c r="G233" i="6"/>
  <c r="I232" i="6"/>
  <c r="C233" i="6"/>
  <c r="J232" i="6"/>
  <c r="E233" i="6"/>
  <c r="K233" i="6" l="1"/>
  <c r="G234" i="6"/>
  <c r="J233" i="6"/>
  <c r="E234" i="6"/>
  <c r="I233" i="6"/>
  <c r="C234" i="6"/>
  <c r="I234" i="6" l="1"/>
  <c r="C235" i="6"/>
  <c r="K234" i="6"/>
  <c r="G235" i="6"/>
  <c r="J234" i="6"/>
  <c r="E235" i="6"/>
  <c r="J235" i="6" l="1"/>
  <c r="E236" i="6"/>
  <c r="K235" i="6"/>
  <c r="G236" i="6"/>
  <c r="I235" i="6"/>
  <c r="C236" i="6"/>
  <c r="J236" i="6" l="1"/>
  <c r="E237" i="6"/>
  <c r="I236" i="6"/>
  <c r="C237" i="6"/>
  <c r="K236" i="6"/>
  <c r="G237" i="6"/>
  <c r="J237" i="6" l="1"/>
  <c r="E238" i="6"/>
  <c r="K237" i="6"/>
  <c r="G238" i="6"/>
  <c r="I237" i="6"/>
  <c r="C238" i="6"/>
  <c r="I238" i="6" l="1"/>
  <c r="C239" i="6"/>
  <c r="K238" i="6"/>
  <c r="G239" i="6"/>
  <c r="J238" i="6"/>
  <c r="E239" i="6"/>
  <c r="K239" i="6" l="1"/>
  <c r="G240" i="6"/>
  <c r="I239" i="6"/>
  <c r="C240" i="6"/>
  <c r="J239" i="6"/>
  <c r="E240" i="6"/>
  <c r="J240" i="6" l="1"/>
  <c r="E241" i="6"/>
  <c r="I240" i="6"/>
  <c r="C241" i="6"/>
  <c r="K240" i="6"/>
  <c r="G241" i="6"/>
  <c r="K241" i="6" l="1"/>
  <c r="G242" i="6"/>
  <c r="I241" i="6"/>
  <c r="C242" i="6"/>
  <c r="J241" i="6"/>
  <c r="E242" i="6"/>
  <c r="K242" i="6" l="1"/>
  <c r="G243" i="6"/>
  <c r="J242" i="6"/>
  <c r="E243" i="6"/>
  <c r="I242" i="6"/>
  <c r="C243" i="6"/>
  <c r="I243" i="6" l="1"/>
  <c r="C244" i="6"/>
  <c r="K243" i="6"/>
  <c r="G244" i="6"/>
  <c r="J243" i="6"/>
  <c r="E244" i="6"/>
  <c r="J244" i="6" l="1"/>
  <c r="E245" i="6"/>
  <c r="K244" i="6"/>
  <c r="G245" i="6"/>
  <c r="I244" i="6"/>
  <c r="C245" i="6"/>
  <c r="I245" i="6" l="1"/>
  <c r="C246" i="6"/>
  <c r="J245" i="6"/>
  <c r="E246" i="6"/>
  <c r="K245" i="6"/>
  <c r="G246" i="6"/>
  <c r="I246" i="6" l="1"/>
  <c r="C247" i="6"/>
  <c r="K246" i="6"/>
  <c r="G247" i="6"/>
  <c r="J246" i="6"/>
  <c r="E247" i="6"/>
  <c r="K247" i="6" l="1"/>
  <c r="G248" i="6"/>
  <c r="I247" i="6"/>
  <c r="C248" i="6"/>
  <c r="J247" i="6"/>
  <c r="E248" i="6"/>
  <c r="J248" i="6" l="1"/>
  <c r="E249" i="6"/>
  <c r="K248" i="6"/>
  <c r="G249" i="6"/>
  <c r="I248" i="6"/>
  <c r="C249" i="6"/>
  <c r="I249" i="6" l="1"/>
  <c r="C250" i="6"/>
  <c r="K249" i="6"/>
  <c r="G250" i="6"/>
  <c r="J249" i="6"/>
  <c r="E250" i="6"/>
  <c r="K250" i="6" l="1"/>
  <c r="G251" i="6"/>
  <c r="I250" i="6"/>
  <c r="C251" i="6"/>
  <c r="J250" i="6"/>
  <c r="E251" i="6"/>
  <c r="J251" i="6" l="1"/>
  <c r="E252" i="6"/>
  <c r="K251" i="6"/>
  <c r="G252" i="6"/>
  <c r="I251" i="6"/>
  <c r="C252" i="6"/>
  <c r="I252" i="6" l="1"/>
  <c r="C253" i="6"/>
  <c r="J252" i="6"/>
  <c r="E253" i="6"/>
  <c r="K252" i="6"/>
  <c r="G253" i="6"/>
  <c r="J253" i="6" l="1"/>
  <c r="E254" i="6"/>
  <c r="I253" i="6"/>
  <c r="C254" i="6"/>
  <c r="K253" i="6"/>
  <c r="G254" i="6"/>
  <c r="K254" i="6" l="1"/>
  <c r="G255" i="6"/>
  <c r="I254" i="6"/>
  <c r="C255" i="6"/>
  <c r="J254" i="6"/>
  <c r="E255" i="6"/>
  <c r="J255" i="6" l="1"/>
  <c r="E256" i="6"/>
  <c r="K255" i="6"/>
  <c r="G256" i="6"/>
  <c r="I255" i="6"/>
  <c r="C256" i="6"/>
  <c r="K256" i="6" l="1"/>
  <c r="G257" i="6"/>
  <c r="J256" i="6"/>
  <c r="E257" i="6"/>
  <c r="I256" i="6"/>
  <c r="C257" i="6"/>
  <c r="J257" i="6" l="1"/>
  <c r="E258" i="6"/>
  <c r="K257" i="6"/>
  <c r="G258" i="6"/>
  <c r="I257" i="6"/>
  <c r="C258" i="6"/>
  <c r="I258" i="6" l="1"/>
  <c r="C259" i="6"/>
  <c r="J258" i="6"/>
  <c r="E259" i="6"/>
  <c r="K258" i="6"/>
  <c r="G259" i="6"/>
  <c r="K259" i="6" l="1"/>
  <c r="G260" i="6"/>
  <c r="J259" i="6"/>
  <c r="E260" i="6"/>
  <c r="I259" i="6"/>
  <c r="C260" i="6"/>
  <c r="K260" i="6" l="1"/>
  <c r="G261" i="6"/>
  <c r="I260" i="6"/>
  <c r="C261" i="6"/>
  <c r="J260" i="6"/>
  <c r="E261" i="6"/>
  <c r="J261" i="6" l="1"/>
  <c r="E262" i="6"/>
  <c r="I261" i="6"/>
  <c r="C262" i="6"/>
  <c r="K261" i="6"/>
  <c r="G262" i="6"/>
  <c r="K262" i="6" l="1"/>
  <c r="G263" i="6"/>
  <c r="I262" i="6"/>
  <c r="C263" i="6"/>
  <c r="J262" i="6"/>
  <c r="E263" i="6"/>
  <c r="K263" i="6" l="1"/>
  <c r="G264" i="6"/>
  <c r="J263" i="6"/>
  <c r="E264" i="6"/>
  <c r="I263" i="6"/>
  <c r="C264" i="6"/>
  <c r="K264" i="6" l="1"/>
  <c r="G265" i="6"/>
  <c r="I264" i="6"/>
  <c r="C265" i="6"/>
  <c r="J264" i="6"/>
  <c r="E265" i="6"/>
  <c r="K265" i="6" l="1"/>
  <c r="G266" i="6"/>
  <c r="J265" i="6"/>
  <c r="E266" i="6"/>
  <c r="I265" i="6"/>
  <c r="C266" i="6"/>
  <c r="J266" i="6" l="1"/>
  <c r="E267" i="6"/>
  <c r="K266" i="6"/>
  <c r="G267" i="6"/>
  <c r="I266" i="6"/>
  <c r="C267" i="6"/>
  <c r="J267" i="6" l="1"/>
  <c r="E268" i="6"/>
  <c r="I267" i="6"/>
  <c r="C268" i="6"/>
  <c r="K267" i="6"/>
  <c r="G268" i="6"/>
  <c r="I268" i="6" l="1"/>
  <c r="C269" i="6"/>
  <c r="J268" i="6"/>
  <c r="E269" i="6"/>
  <c r="K268" i="6"/>
  <c r="G269" i="6"/>
  <c r="I269" i="6" l="1"/>
  <c r="C270" i="6"/>
  <c r="K269" i="6"/>
  <c r="G270" i="6"/>
  <c r="J269" i="6"/>
  <c r="E270" i="6"/>
  <c r="J270" i="6" l="1"/>
  <c r="E271" i="6"/>
  <c r="K270" i="6"/>
  <c r="G271" i="6"/>
  <c r="I270" i="6"/>
  <c r="C271" i="6"/>
  <c r="I271" i="6" l="1"/>
  <c r="C272" i="6"/>
  <c r="J271" i="6"/>
  <c r="E272" i="6"/>
  <c r="K271" i="6"/>
  <c r="G272" i="6"/>
  <c r="K272" i="6" l="1"/>
  <c r="G273" i="6"/>
  <c r="J272" i="6"/>
  <c r="E273" i="6"/>
  <c r="I272" i="6"/>
  <c r="C273" i="6"/>
  <c r="I273" i="6" l="1"/>
  <c r="C274" i="6"/>
  <c r="K273" i="6"/>
  <c r="G274" i="6"/>
  <c r="J273" i="6"/>
  <c r="E274" i="6"/>
  <c r="K274" i="6" l="1"/>
  <c r="G275" i="6"/>
  <c r="I274" i="6"/>
  <c r="C275" i="6"/>
  <c r="J274" i="6"/>
  <c r="E275" i="6"/>
  <c r="K275" i="6" l="1"/>
  <c r="G276" i="6"/>
  <c r="J275" i="6"/>
  <c r="E276" i="6"/>
  <c r="I275" i="6"/>
  <c r="C276" i="6"/>
  <c r="K276" i="6" l="1"/>
  <c r="G277" i="6"/>
  <c r="I276" i="6"/>
  <c r="C277" i="6"/>
  <c r="J276" i="6"/>
  <c r="E277" i="6"/>
  <c r="J277" i="6" l="1"/>
  <c r="E278" i="6"/>
  <c r="K277" i="6"/>
  <c r="G278" i="6"/>
  <c r="I277" i="6"/>
  <c r="C278" i="6"/>
  <c r="K278" i="6" l="1"/>
  <c r="G279" i="6"/>
  <c r="J278" i="6"/>
  <c r="E279" i="6"/>
  <c r="I278" i="6"/>
  <c r="C279" i="6"/>
  <c r="J279" i="6" l="1"/>
  <c r="E280" i="6"/>
  <c r="K279" i="6"/>
  <c r="G280" i="6"/>
  <c r="I279" i="6"/>
  <c r="C280" i="6"/>
  <c r="K280" i="6" l="1"/>
  <c r="G281" i="6"/>
  <c r="J280" i="6"/>
  <c r="E281" i="6"/>
  <c r="I280" i="6"/>
  <c r="C281" i="6"/>
  <c r="K281" i="6" l="1"/>
  <c r="G282" i="6"/>
  <c r="I281" i="6"/>
  <c r="C282" i="6"/>
  <c r="J281" i="6"/>
  <c r="E282" i="6"/>
  <c r="J282" i="6" l="1"/>
  <c r="E283" i="6"/>
  <c r="I282" i="6"/>
  <c r="C283" i="6"/>
  <c r="K282" i="6"/>
  <c r="G283" i="6"/>
  <c r="K283" i="6" l="1"/>
  <c r="G284" i="6"/>
  <c r="I283" i="6"/>
  <c r="C284" i="6"/>
  <c r="J283" i="6"/>
  <c r="E284" i="6"/>
  <c r="I284" i="6" l="1"/>
  <c r="C285" i="6"/>
  <c r="K284" i="6"/>
  <c r="G285" i="6"/>
  <c r="J284" i="6"/>
  <c r="E285" i="6"/>
  <c r="J285" i="6" l="1"/>
  <c r="E286" i="6"/>
  <c r="I285" i="6"/>
  <c r="C286" i="6"/>
  <c r="K285" i="6"/>
  <c r="G286" i="6"/>
  <c r="I286" i="6" l="1"/>
  <c r="C287" i="6"/>
  <c r="J286" i="6"/>
  <c r="E287" i="6"/>
  <c r="K286" i="6"/>
  <c r="G287" i="6"/>
  <c r="I287" i="6" l="1"/>
  <c r="C288" i="6"/>
  <c r="K287" i="6"/>
  <c r="G288" i="6"/>
  <c r="J287" i="6"/>
  <c r="E288" i="6"/>
  <c r="K288" i="6" l="1"/>
  <c r="G289" i="6"/>
  <c r="I288" i="6"/>
  <c r="C289" i="6"/>
  <c r="J288" i="6"/>
  <c r="E289" i="6"/>
  <c r="I289" i="6" l="1"/>
  <c r="C290" i="6"/>
  <c r="K289" i="6"/>
  <c r="G290" i="6"/>
  <c r="J289" i="6"/>
  <c r="E290" i="6"/>
  <c r="J290" i="6" l="1"/>
  <c r="E291" i="6"/>
  <c r="K290" i="6"/>
  <c r="G291" i="6"/>
  <c r="I290" i="6"/>
  <c r="C291" i="6"/>
  <c r="K291" i="6" l="1"/>
  <c r="G292" i="6"/>
  <c r="J291" i="6"/>
  <c r="E292" i="6"/>
  <c r="I291" i="6"/>
  <c r="C292" i="6"/>
  <c r="J292" i="6" l="1"/>
  <c r="E293" i="6"/>
  <c r="K292" i="6"/>
  <c r="G293" i="6"/>
  <c r="I292" i="6"/>
  <c r="C293" i="6"/>
  <c r="K293" i="6" l="1"/>
  <c r="G294" i="6"/>
  <c r="J293" i="6"/>
  <c r="E294" i="6"/>
  <c r="I293" i="6"/>
  <c r="C294" i="6"/>
  <c r="I294" i="6" l="1"/>
  <c r="C295" i="6"/>
  <c r="J294" i="6"/>
  <c r="E295" i="6"/>
  <c r="K294" i="6"/>
  <c r="G295" i="6"/>
  <c r="I295" i="6" l="1"/>
  <c r="C296" i="6"/>
  <c r="K295" i="6"/>
  <c r="G296" i="6"/>
  <c r="J295" i="6"/>
  <c r="E296" i="6"/>
  <c r="K296" i="6" l="1"/>
  <c r="G297" i="6"/>
  <c r="I296" i="6"/>
  <c r="C297" i="6"/>
  <c r="J296" i="6"/>
  <c r="E297" i="6"/>
  <c r="I297" i="6" l="1"/>
  <c r="C298" i="6"/>
  <c r="K297" i="6"/>
  <c r="G298" i="6"/>
  <c r="J297" i="6"/>
  <c r="E298" i="6"/>
  <c r="J298" i="6" l="1"/>
  <c r="E299" i="6"/>
  <c r="K298" i="6"/>
  <c r="G299" i="6"/>
  <c r="I298" i="6"/>
  <c r="C299" i="6"/>
  <c r="J299" i="6" l="1"/>
  <c r="E300" i="6"/>
  <c r="I299" i="6"/>
  <c r="C300" i="6"/>
  <c r="K299" i="6"/>
  <c r="G300" i="6"/>
  <c r="I300" i="6" l="1"/>
  <c r="C301" i="6"/>
  <c r="J300" i="6"/>
  <c r="E301" i="6"/>
  <c r="K300" i="6"/>
  <c r="G301" i="6"/>
  <c r="J301" i="6" l="1"/>
  <c r="E302" i="6"/>
  <c r="I301" i="6"/>
  <c r="C302" i="6"/>
  <c r="K301" i="6"/>
  <c r="G302" i="6"/>
  <c r="J302" i="6" l="1"/>
  <c r="E303" i="6"/>
  <c r="K302" i="6"/>
  <c r="G303" i="6"/>
  <c r="I302" i="6"/>
  <c r="C303" i="6"/>
  <c r="J303" i="6" l="1"/>
  <c r="E304" i="6"/>
  <c r="I303" i="6"/>
  <c r="C304" i="6"/>
  <c r="K303" i="6"/>
  <c r="G304" i="6"/>
  <c r="K304" i="6" l="1"/>
  <c r="G305" i="6"/>
  <c r="I304" i="6"/>
  <c r="C305" i="6"/>
  <c r="J304" i="6"/>
  <c r="E305" i="6"/>
  <c r="J305" i="6" l="1"/>
  <c r="E306" i="6"/>
  <c r="I305" i="6"/>
  <c r="C306" i="6"/>
  <c r="K305" i="6"/>
  <c r="G306" i="6"/>
  <c r="I306" i="6" l="1"/>
  <c r="C307" i="6"/>
  <c r="J306" i="6"/>
  <c r="E307" i="6"/>
  <c r="K306" i="6"/>
  <c r="G307" i="6"/>
  <c r="J307" i="6" l="1"/>
  <c r="E308" i="6"/>
  <c r="I307" i="6"/>
  <c r="C308" i="6"/>
  <c r="K307" i="6"/>
  <c r="G308" i="6"/>
  <c r="K308" i="6" l="1"/>
  <c r="G309" i="6"/>
  <c r="I308" i="6"/>
  <c r="C309" i="6"/>
  <c r="J308" i="6"/>
  <c r="E309" i="6"/>
  <c r="M2" i="6"/>
  <c r="J309" i="6" l="1"/>
  <c r="E310" i="6"/>
  <c r="K309" i="6"/>
  <c r="G310" i="6"/>
  <c r="I309" i="6"/>
  <c r="C310" i="6"/>
  <c r="N2" i="6"/>
  <c r="Q2" i="6"/>
  <c r="O29" i="3" s="1"/>
  <c r="M4" i="6"/>
  <c r="M6" i="6" s="1"/>
  <c r="M8" i="6" s="1"/>
  <c r="I310" i="6" l="1"/>
  <c r="C311" i="6"/>
  <c r="K310" i="6"/>
  <c r="G311" i="6"/>
  <c r="J310" i="6"/>
  <c r="E311" i="6"/>
  <c r="N4" i="6"/>
  <c r="N6" i="6" s="1"/>
  <c r="N8" i="6" s="1"/>
  <c r="R2" i="6"/>
  <c r="O35" i="3" s="1"/>
  <c r="J311" i="6" l="1"/>
  <c r="E312" i="6"/>
  <c r="K311" i="6"/>
  <c r="G312" i="6"/>
  <c r="I311" i="6"/>
  <c r="C312" i="6"/>
  <c r="I312" i="6" l="1"/>
  <c r="C313" i="6"/>
  <c r="K312" i="6"/>
  <c r="G313" i="6"/>
  <c r="J312" i="6"/>
  <c r="E313" i="6"/>
  <c r="J313" i="6" l="1"/>
  <c r="E314" i="6"/>
  <c r="I313" i="6"/>
  <c r="C314" i="6"/>
  <c r="K313" i="6"/>
  <c r="G314" i="6"/>
  <c r="J314" i="6" l="1"/>
  <c r="E315" i="6"/>
  <c r="K314" i="6"/>
  <c r="G315" i="6"/>
  <c r="I314" i="6"/>
  <c r="C315" i="6"/>
  <c r="I315" i="6" l="1"/>
  <c r="C316" i="6"/>
  <c r="K315" i="6"/>
  <c r="G316" i="6"/>
  <c r="J315" i="6"/>
  <c r="E316" i="6"/>
  <c r="J316" i="6" l="1"/>
  <c r="E317" i="6"/>
  <c r="I316" i="6"/>
  <c r="C317" i="6"/>
  <c r="K316" i="6"/>
  <c r="G317" i="6"/>
  <c r="J317" i="6" l="1"/>
  <c r="E318" i="6"/>
  <c r="K317" i="6"/>
  <c r="G318" i="6"/>
  <c r="I317" i="6"/>
  <c r="C318" i="6"/>
  <c r="J318" i="6" l="1"/>
  <c r="E319" i="6"/>
  <c r="I318" i="6"/>
  <c r="C319" i="6"/>
  <c r="K318" i="6"/>
  <c r="G319" i="6"/>
  <c r="K319" i="6" l="1"/>
  <c r="G320" i="6"/>
  <c r="I319" i="6"/>
  <c r="C320" i="6"/>
  <c r="J319" i="6"/>
  <c r="E320" i="6"/>
  <c r="J320" i="6" l="1"/>
  <c r="E321" i="6"/>
  <c r="I320" i="6"/>
  <c r="C321" i="6"/>
  <c r="K320" i="6"/>
  <c r="G321" i="6"/>
  <c r="K321" i="6" l="1"/>
  <c r="G322" i="6"/>
  <c r="J321" i="6"/>
  <c r="E322" i="6"/>
  <c r="I321" i="6"/>
  <c r="C322" i="6"/>
  <c r="I322" i="6" l="1"/>
  <c r="C323" i="6"/>
  <c r="J322" i="6"/>
  <c r="E323" i="6"/>
  <c r="K322" i="6"/>
  <c r="G323" i="6"/>
  <c r="K323" i="6" l="1"/>
  <c r="G324" i="6"/>
  <c r="J323" i="6"/>
  <c r="E324" i="6"/>
  <c r="I323" i="6"/>
  <c r="C324" i="6"/>
  <c r="I324" i="6" l="1"/>
  <c r="C325" i="6"/>
  <c r="J324" i="6"/>
  <c r="E325" i="6"/>
  <c r="K324" i="6"/>
  <c r="G325" i="6"/>
  <c r="K325" i="6" l="1"/>
  <c r="G326" i="6"/>
  <c r="J325" i="6"/>
  <c r="E326" i="6"/>
  <c r="I325" i="6"/>
  <c r="C326" i="6"/>
  <c r="K326" i="6" l="1"/>
  <c r="G327" i="6"/>
  <c r="I326" i="6"/>
  <c r="C327" i="6"/>
  <c r="J326" i="6"/>
  <c r="E327" i="6"/>
  <c r="J327" i="6" l="1"/>
  <c r="E328" i="6"/>
  <c r="I327" i="6"/>
  <c r="C328" i="6"/>
  <c r="K327" i="6"/>
  <c r="G328" i="6"/>
  <c r="K328" i="6" l="1"/>
  <c r="G329" i="6"/>
  <c r="I328" i="6"/>
  <c r="C329" i="6"/>
  <c r="J328" i="6"/>
  <c r="E329" i="6"/>
  <c r="J329" i="6" l="1"/>
  <c r="E330" i="6"/>
  <c r="I329" i="6"/>
  <c r="C330" i="6"/>
  <c r="K329" i="6"/>
  <c r="G330" i="6"/>
  <c r="K330" i="6" l="1"/>
  <c r="G331" i="6"/>
  <c r="I330" i="6"/>
  <c r="C331" i="6"/>
  <c r="J330" i="6"/>
  <c r="E331" i="6"/>
  <c r="J331" i="6" l="1"/>
  <c r="E332" i="6"/>
  <c r="I331" i="6"/>
  <c r="C332" i="6"/>
  <c r="K331" i="6"/>
  <c r="G332" i="6"/>
  <c r="K332" i="6" l="1"/>
  <c r="G333" i="6"/>
  <c r="I332" i="6"/>
  <c r="C333" i="6"/>
  <c r="J332" i="6"/>
  <c r="E333" i="6"/>
  <c r="K333" i="6" l="1"/>
  <c r="G334" i="6"/>
  <c r="J333" i="6"/>
  <c r="E334" i="6"/>
  <c r="I333" i="6"/>
  <c r="C334" i="6"/>
  <c r="I334" i="6" l="1"/>
  <c r="C335" i="6"/>
  <c r="J334" i="6"/>
  <c r="E335" i="6"/>
  <c r="K334" i="6"/>
  <c r="G335" i="6"/>
  <c r="K335" i="6" l="1"/>
  <c r="G336" i="6"/>
  <c r="J335" i="6"/>
  <c r="E336" i="6"/>
  <c r="I335" i="6"/>
  <c r="C336" i="6"/>
  <c r="I336" i="6" l="1"/>
  <c r="C337" i="6"/>
  <c r="J336" i="6"/>
  <c r="E337" i="6"/>
  <c r="K336" i="6"/>
  <c r="G337" i="6"/>
  <c r="K337" i="6" l="1"/>
  <c r="G338" i="6"/>
  <c r="J337" i="6"/>
  <c r="E338" i="6"/>
  <c r="I337" i="6"/>
  <c r="C338" i="6"/>
  <c r="I338" i="6" l="1"/>
  <c r="C339" i="6"/>
  <c r="J338" i="6"/>
  <c r="E339" i="6"/>
  <c r="K338" i="6"/>
  <c r="G339" i="6"/>
  <c r="J339" i="6" l="1"/>
  <c r="E340" i="6"/>
  <c r="I339" i="6"/>
  <c r="C340" i="6"/>
  <c r="K339" i="6"/>
  <c r="G340" i="6"/>
  <c r="K340" i="6" l="1"/>
  <c r="G341" i="6"/>
  <c r="I340" i="6"/>
  <c r="C341" i="6"/>
  <c r="J340" i="6"/>
  <c r="E341" i="6"/>
  <c r="J341" i="6" l="1"/>
  <c r="E342" i="6"/>
  <c r="I341" i="6"/>
  <c r="C342" i="6"/>
  <c r="K341" i="6"/>
  <c r="G342" i="6"/>
  <c r="K342" i="6" l="1"/>
  <c r="G343" i="6"/>
  <c r="I342" i="6"/>
  <c r="C343" i="6"/>
  <c r="J342" i="6"/>
  <c r="E343" i="6"/>
  <c r="J343" i="6" l="1"/>
  <c r="E344" i="6"/>
  <c r="K343" i="6"/>
  <c r="G344" i="6"/>
  <c r="I343" i="6"/>
  <c r="C344" i="6"/>
  <c r="I344" i="6" l="1"/>
  <c r="C345" i="6"/>
  <c r="K344" i="6"/>
  <c r="G345" i="6"/>
  <c r="J344" i="6"/>
  <c r="E345" i="6"/>
  <c r="J345" i="6" l="1"/>
  <c r="E346" i="6"/>
  <c r="I345" i="6"/>
  <c r="C346" i="6"/>
  <c r="K345" i="6"/>
  <c r="G346" i="6"/>
  <c r="K346" i="6" l="1"/>
  <c r="G347" i="6"/>
  <c r="I346" i="6"/>
  <c r="C347" i="6"/>
  <c r="J346" i="6"/>
  <c r="E347" i="6"/>
  <c r="J347" i="6" l="1"/>
  <c r="E348" i="6"/>
  <c r="I347" i="6"/>
  <c r="C348" i="6"/>
  <c r="K347" i="6"/>
  <c r="G348" i="6"/>
  <c r="I348" i="6" l="1"/>
  <c r="C349" i="6"/>
  <c r="J348" i="6"/>
  <c r="E349" i="6"/>
  <c r="K348" i="6"/>
  <c r="G349" i="6"/>
  <c r="K349" i="6" l="1"/>
  <c r="G350" i="6"/>
  <c r="J349" i="6"/>
  <c r="E350" i="6"/>
  <c r="I349" i="6"/>
  <c r="C350" i="6"/>
  <c r="I350" i="6" l="1"/>
  <c r="C351" i="6"/>
  <c r="J350" i="6"/>
  <c r="E351" i="6"/>
  <c r="K350" i="6"/>
  <c r="G351" i="6"/>
  <c r="K351" i="6" l="1"/>
  <c r="G352" i="6"/>
  <c r="J351" i="6"/>
  <c r="E352" i="6"/>
  <c r="I351" i="6"/>
  <c r="C352" i="6"/>
  <c r="K352" i="6" l="1"/>
  <c r="G353" i="6"/>
  <c r="I352" i="6"/>
  <c r="C353" i="6"/>
  <c r="J352" i="6"/>
  <c r="E353" i="6"/>
  <c r="J353" i="6" l="1"/>
  <c r="E354" i="6"/>
  <c r="I353" i="6"/>
  <c r="C354" i="6"/>
  <c r="K353" i="6"/>
  <c r="G354" i="6"/>
  <c r="K354" i="6" l="1"/>
  <c r="G355" i="6"/>
  <c r="I354" i="6"/>
  <c r="C355" i="6"/>
  <c r="J354" i="6"/>
  <c r="E355" i="6"/>
  <c r="J355" i="6" l="1"/>
  <c r="E356" i="6"/>
  <c r="I355" i="6"/>
  <c r="C356" i="6"/>
  <c r="K355" i="6"/>
  <c r="G356" i="6"/>
  <c r="K356" i="6" l="1"/>
  <c r="G357" i="6"/>
  <c r="I356" i="6"/>
  <c r="C357" i="6"/>
  <c r="J356" i="6"/>
  <c r="E357" i="6"/>
  <c r="J357" i="6" l="1"/>
  <c r="E358" i="6"/>
  <c r="I357" i="6"/>
  <c r="C358" i="6"/>
  <c r="K357" i="6"/>
  <c r="G358" i="6"/>
  <c r="J358" i="6" l="1"/>
  <c r="E359" i="6"/>
  <c r="K358" i="6"/>
  <c r="G359" i="6"/>
  <c r="I358" i="6"/>
  <c r="C359" i="6"/>
  <c r="I359" i="6" l="1"/>
  <c r="C360" i="6"/>
  <c r="K359" i="6"/>
  <c r="G360" i="6"/>
  <c r="J359" i="6"/>
  <c r="E360" i="6"/>
  <c r="J360" i="6" l="1"/>
  <c r="E361" i="6"/>
  <c r="K360" i="6"/>
  <c r="G361" i="6"/>
  <c r="I360" i="6"/>
  <c r="C361" i="6"/>
  <c r="I361" i="6" l="1"/>
  <c r="C362" i="6"/>
  <c r="K361" i="6"/>
  <c r="G362" i="6"/>
  <c r="J361" i="6"/>
  <c r="E362" i="6"/>
  <c r="J362" i="6" l="1"/>
  <c r="E363" i="6"/>
  <c r="K362" i="6"/>
  <c r="G363" i="6"/>
  <c r="I362" i="6"/>
  <c r="C363" i="6"/>
  <c r="I363" i="6" l="1"/>
  <c r="C364" i="6"/>
  <c r="K363" i="6"/>
  <c r="G364" i="6"/>
  <c r="J363" i="6"/>
  <c r="E364" i="6"/>
  <c r="J364" i="6" l="1"/>
  <c r="E365" i="6"/>
  <c r="K364" i="6"/>
  <c r="G365" i="6"/>
  <c r="I364" i="6"/>
  <c r="C365" i="6"/>
  <c r="I365" i="6" l="1"/>
  <c r="C366" i="6"/>
  <c r="L2" i="6" s="1"/>
  <c r="K365" i="6"/>
  <c r="G366" i="6"/>
  <c r="K366" i="6" s="1"/>
  <c r="N10" i="6" s="1"/>
  <c r="R8" i="6" s="1"/>
  <c r="S35" i="3" s="1"/>
  <c r="J365" i="6"/>
  <c r="E366" i="6"/>
  <c r="J366" i="6" s="1"/>
  <c r="M10" i="6" s="1"/>
  <c r="Q8" i="6" s="1"/>
  <c r="S29" i="3" s="1"/>
  <c r="P2" i="6" l="1"/>
  <c r="O23" i="3" s="1"/>
  <c r="L4" i="6"/>
  <c r="L6" i="6" s="1"/>
  <c r="L8" i="6" s="1"/>
  <c r="I366" i="6"/>
  <c r="L10" i="6" s="1"/>
  <c r="P8" i="6" s="1"/>
  <c r="S23" i="3" s="1"/>
</calcChain>
</file>

<file path=xl/sharedStrings.xml><?xml version="1.0" encoding="utf-8"?>
<sst xmlns="http://schemas.openxmlformats.org/spreadsheetml/2006/main" count="209" uniqueCount="76">
  <si>
    <t>Aggregations</t>
  </si>
  <si>
    <t>Jan</t>
  </si>
  <si>
    <t>Feb</t>
  </si>
  <si>
    <t>Mar</t>
  </si>
  <si>
    <t>Apr</t>
  </si>
  <si>
    <t>May</t>
  </si>
  <si>
    <t>Jun</t>
  </si>
  <si>
    <t>Jul</t>
  </si>
  <si>
    <t>Aug</t>
  </si>
  <si>
    <t>Sep</t>
  </si>
  <si>
    <t>Oct</t>
  </si>
  <si>
    <t>Nov</t>
  </si>
  <si>
    <t>Dec</t>
  </si>
  <si>
    <t>SEASONAL CLOSURE: NUMBER OF DAYS CLOSED</t>
  </si>
  <si>
    <t>ROW</t>
  </si>
  <si>
    <t>CLOSED</t>
  </si>
  <si>
    <t>%CLOSED</t>
  </si>
  <si>
    <t>Average Totals</t>
  </si>
  <si>
    <t>Time Period</t>
  </si>
  <si>
    <t>2021-2023</t>
  </si>
  <si>
    <t>2019-2023</t>
  </si>
  <si>
    <t>5 YEAR TIME PERIOD</t>
  </si>
  <si>
    <t>3 YEAR TIME PERIOD</t>
  </si>
  <si>
    <t>Total</t>
  </si>
  <si>
    <t>Month</t>
  </si>
  <si>
    <t>Time Period Selection</t>
  </si>
  <si>
    <t>3 Year Average (2021-2023)</t>
  </si>
  <si>
    <t>5 Year Average (2019-2023)</t>
  </si>
  <si>
    <t>Closure</t>
  </si>
  <si>
    <t>Open to Bottom Fishing</t>
  </si>
  <si>
    <t>Closed to Bottom Fishing</t>
  </si>
  <si>
    <t>3 yr average total</t>
  </si>
  <si>
    <t>5 yr average total</t>
  </si>
  <si>
    <t>Average +1 SE Totals</t>
  </si>
  <si>
    <t>Average +2 SE Totals</t>
  </si>
  <si>
    <t>Projected Commercial Landings (lb ww)</t>
  </si>
  <si>
    <t>Day of Year</t>
  </si>
  <si>
    <t>Average Landings</t>
  </si>
  <si>
    <t>Average Cumulative Sum</t>
  </si>
  <si>
    <t>Predicted Closure Date 1</t>
  </si>
  <si>
    <t>Predicted Closure Date 2</t>
  </si>
  <si>
    <t>Predicted Closure Date 3</t>
  </si>
  <si>
    <t>Fishing Days</t>
  </si>
  <si>
    <t>Total Closed</t>
  </si>
  <si>
    <t>Total Open</t>
  </si>
  <si>
    <t>Day</t>
  </si>
  <si>
    <t>Second Closure</t>
  </si>
  <si>
    <t>Landings1</t>
  </si>
  <si>
    <t>Landings2</t>
  </si>
  <si>
    <t>Landings3</t>
  </si>
  <si>
    <t>MONTH</t>
  </si>
  <si>
    <t>NEW_COM</t>
  </si>
  <si>
    <t>black sea bass</t>
  </si>
  <si>
    <t>Proposed Commercial ACT (48,577 lb ww)</t>
  </si>
  <si>
    <t>5 Year Average Commercial Landings (97,154 lb ww)</t>
  </si>
  <si>
    <t>Average Landings + 1 SE:</t>
  </si>
  <si>
    <t>AverageLandings + 2 SE:</t>
  </si>
  <si>
    <t>AVERAGE LANDINGS</t>
  </si>
  <si>
    <t>AVERAGE LANDINGS + 1 SE</t>
  </si>
  <si>
    <t>AVERAGE LANDINGS + 2 SE</t>
  </si>
  <si>
    <t>Average Landings +1 SE</t>
  </si>
  <si>
    <t>Average Landings +2 SE</t>
  </si>
  <si>
    <t>Projected Closure Date</t>
  </si>
  <si>
    <t>AVERAGE LANDINGS +2 SE</t>
  </si>
  <si>
    <t>Average Landings:</t>
  </si>
  <si>
    <t>SPAWNING CLOSURE DAYS</t>
  </si>
  <si>
    <t>Open1</t>
  </si>
  <si>
    <t>Open2</t>
  </si>
  <si>
    <t>Open3</t>
  </si>
  <si>
    <r>
      <t xml:space="preserve">&lt;- Max Days to </t>
    </r>
    <r>
      <rPr>
        <b/>
        <sz val="8"/>
        <color theme="7" tint="0.39997558519241921"/>
        <rFont val="Calibri"/>
        <family val="2"/>
        <scheme val="minor"/>
      </rPr>
      <t>CLOSE</t>
    </r>
  </si>
  <si>
    <r>
      <t xml:space="preserve">&lt;- Days </t>
    </r>
    <r>
      <rPr>
        <b/>
        <sz val="8"/>
        <color theme="7" tint="0.39997558519241921"/>
        <rFont val="Calibri"/>
        <family val="2"/>
        <scheme val="minor"/>
      </rPr>
      <t>CLOSED</t>
    </r>
  </si>
  <si>
    <r>
      <t xml:space="preserve">&lt;- Pct of Month </t>
    </r>
    <r>
      <rPr>
        <b/>
        <sz val="8"/>
        <color theme="7" tint="0.39997558519241921"/>
        <rFont val="Calibri"/>
        <family val="2"/>
        <scheme val="minor"/>
      </rPr>
      <t>CLOSED</t>
    </r>
  </si>
  <si>
    <r>
      <rPr>
        <b/>
        <sz val="11"/>
        <color theme="4" tint="0.79998168889431442"/>
        <rFont val="Calibri"/>
        <family val="2"/>
        <scheme val="minor"/>
      </rPr>
      <t>1</t>
    </r>
    <r>
      <rPr>
        <b/>
        <sz val="11"/>
        <color theme="8" tint="0.79998168889431442"/>
        <rFont val="Calibri"/>
        <family val="2"/>
        <scheme val="minor"/>
      </rPr>
      <t>.</t>
    </r>
    <r>
      <rPr>
        <b/>
        <sz val="11"/>
        <color theme="7" tint="-0.249977111117893"/>
        <rFont val="Calibri"/>
        <family val="2"/>
        <scheme val="minor"/>
      </rPr>
      <t xml:space="preserve"> </t>
    </r>
    <r>
      <rPr>
        <b/>
        <sz val="11"/>
        <color theme="7" tint="0.39997558519241921"/>
        <rFont val="Calibri"/>
        <family val="2"/>
        <scheme val="minor"/>
      </rPr>
      <t>SELECT</t>
    </r>
    <r>
      <rPr>
        <b/>
        <sz val="11"/>
        <color theme="8" tint="-0.249977111117893"/>
        <rFont val="Calibri"/>
        <family val="2"/>
        <scheme val="minor"/>
      </rPr>
      <t xml:space="preserve"> Temporal Closure:</t>
    </r>
  </si>
  <si>
    <r>
      <rPr>
        <b/>
        <sz val="11"/>
        <color theme="8" tint="-0.249977111117893"/>
        <rFont val="Calibri"/>
        <family val="2"/>
        <scheme val="minor"/>
      </rPr>
      <t xml:space="preserve">2. </t>
    </r>
    <r>
      <rPr>
        <b/>
        <sz val="11"/>
        <color theme="7" tint="0.39997558519241921"/>
        <rFont val="Calibri"/>
        <family val="2"/>
        <scheme val="minor"/>
      </rPr>
      <t>SELECT</t>
    </r>
    <r>
      <rPr>
        <b/>
        <sz val="11"/>
        <color theme="8" tint="-0.249977111117893"/>
        <rFont val="Calibri"/>
        <family val="2"/>
        <scheme val="minor"/>
      </rPr>
      <t xml:space="preserve"> Time Period for Data Inputs</t>
    </r>
    <r>
      <rPr>
        <sz val="11"/>
        <color theme="8" tint="-0.249977111117893"/>
        <rFont val="Calibri"/>
        <family val="2"/>
        <scheme val="minor"/>
      </rPr>
      <t xml:space="preserve"> (Commercial landings for the most recent 3 or 5 year time period)</t>
    </r>
  </si>
  <si>
    <r>
      <t xml:space="preserve">SOUTH ATLANTIC BLACK SEA BASS </t>
    </r>
    <r>
      <rPr>
        <b/>
        <sz val="14"/>
        <color theme="7" tint="0.39997558519241921"/>
        <rFont val="Calibri"/>
        <family val="2"/>
        <scheme val="minor"/>
      </rPr>
      <t>COMMERCIAL</t>
    </r>
    <r>
      <rPr>
        <b/>
        <sz val="14"/>
        <color theme="3" tint="0.59999389629810485"/>
        <rFont val="Calibri"/>
        <family val="2"/>
        <scheme val="minor"/>
      </rPr>
      <t xml:space="preserve"> DECISION TOOL</t>
    </r>
  </si>
  <si>
    <t xml:space="preserve">This Decision Tool was created to analyze spawning season closure alternatives for Regulatory Amendment 37 to the Snapper Grouper Fishery Management Plan. The amendment aims to address the decline in the black sea bass population in the South Atlantic Region. The tool was created to review temporal closures, to determine their impacts on the magnitude of landings and season duration for the commercial sector. The tool incorporates commercial sector level landings data by month for the South Atlantic. The tool allows users to compare average landings rates with different variance levels to represent increased effort in response to changes in management measures.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</si>
</sst>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mmmm\ d\,\ yyyy;@"/>
  </numFmts>
  <fonts count="44">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4"/>
      <color theme="0"/>
      <name val="Calibri"/>
      <family val="2"/>
      <scheme val="minor"/>
    </font>
    <font>
      <b/>
      <sz val="14"/>
      <color theme="1"/>
      <name val="Calibri"/>
      <family val="2"/>
      <scheme val="minor"/>
    </font>
    <font>
      <sz val="11"/>
      <name val="Calibri"/>
      <family val="2"/>
      <scheme val="minor"/>
    </font>
    <font>
      <i/>
      <sz val="11"/>
      <color theme="1"/>
      <name val="Calibri"/>
      <family val="2"/>
      <scheme val="minor"/>
    </font>
    <font>
      <b/>
      <sz val="11"/>
      <color rgb="FFC00000"/>
      <name val="Calibri"/>
      <family val="2"/>
      <scheme val="minor"/>
    </font>
    <font>
      <sz val="24"/>
      <color theme="1"/>
      <name val="Calibri"/>
      <family val="2"/>
      <scheme val="minor"/>
    </font>
    <font>
      <sz val="16"/>
      <color theme="1"/>
      <name val="Calibri"/>
      <family val="2"/>
      <scheme val="minor"/>
    </font>
    <font>
      <sz val="11"/>
      <color rgb="FF001D35"/>
      <name val="Courier New"/>
      <family val="3"/>
    </font>
    <font>
      <b/>
      <sz val="13"/>
      <color rgb="FF020202"/>
      <name val="Inherit"/>
    </font>
    <font>
      <sz val="8"/>
      <color rgb="FFFFFFFF"/>
      <name val="Segoe UI"/>
      <family val="2"/>
    </font>
    <font>
      <b/>
      <sz val="8"/>
      <color rgb="FFFFFFFF"/>
      <name val="Segoe UI"/>
      <family val="2"/>
    </font>
    <font>
      <sz val="8"/>
      <color theme="1"/>
      <name val="Segoe UI"/>
      <family val="2"/>
    </font>
    <font>
      <i/>
      <sz val="12"/>
      <color theme="1"/>
      <name val="Calibri"/>
      <family val="2"/>
      <scheme val="minor"/>
    </font>
    <font>
      <sz val="12"/>
      <color theme="1"/>
      <name val="Calibri"/>
      <family val="2"/>
      <scheme val="minor"/>
    </font>
    <font>
      <sz val="9"/>
      <color theme="0"/>
      <name val="Calibri"/>
      <family val="2"/>
      <scheme val="minor"/>
    </font>
    <font>
      <b/>
      <sz val="9"/>
      <color theme="3" tint="0.59999389629810485"/>
      <name val="Calibri"/>
      <family val="2"/>
      <scheme val="minor"/>
    </font>
    <font>
      <sz val="9"/>
      <color theme="1"/>
      <name val="Calibri"/>
      <family val="2"/>
      <scheme val="minor"/>
    </font>
    <font>
      <sz val="8"/>
      <color theme="0"/>
      <name val="Calibri"/>
      <family val="2"/>
      <scheme val="minor"/>
    </font>
    <font>
      <b/>
      <sz val="8"/>
      <color theme="7" tint="0.39997558519241921"/>
      <name val="Calibri"/>
      <family val="2"/>
      <scheme val="minor"/>
    </font>
    <font>
      <b/>
      <sz val="8"/>
      <color rgb="FF99FF99"/>
      <name val="Calibri"/>
      <family val="2"/>
      <scheme val="minor"/>
    </font>
    <font>
      <sz val="8"/>
      <color theme="1"/>
      <name val="Calibri"/>
      <family val="2"/>
      <scheme val="minor"/>
    </font>
    <font>
      <b/>
      <sz val="8"/>
      <color rgb="FFFFFF00"/>
      <name val="Calibri"/>
      <family val="2"/>
      <scheme val="minor"/>
    </font>
    <font>
      <b/>
      <sz val="8"/>
      <color theme="1"/>
      <name val="Calibri"/>
      <family val="2"/>
      <scheme val="minor"/>
    </font>
    <font>
      <b/>
      <sz val="8"/>
      <color theme="4" tint="0.79998168889431442"/>
      <name val="Calibri"/>
      <family val="2"/>
      <scheme val="minor"/>
    </font>
    <font>
      <sz val="8"/>
      <color theme="7" tint="-0.249977111117893"/>
      <name val="Calibri"/>
      <family val="2"/>
      <scheme val="minor"/>
    </font>
    <font>
      <sz val="36"/>
      <color theme="7" tint="0.39997558519241921"/>
      <name val="Calibri"/>
      <family val="2"/>
      <scheme val="minor"/>
    </font>
    <font>
      <b/>
      <sz val="14"/>
      <color theme="8" tint="-0.499984740745262"/>
      <name val="Calibri"/>
      <family val="2"/>
      <scheme val="minor"/>
    </font>
    <font>
      <b/>
      <sz val="12"/>
      <color theme="0"/>
      <name val="Calibri"/>
      <family val="2"/>
      <scheme val="minor"/>
    </font>
    <font>
      <sz val="12"/>
      <color theme="0"/>
      <name val="Calibri"/>
      <family val="2"/>
      <scheme val="minor"/>
    </font>
    <font>
      <b/>
      <sz val="11"/>
      <color theme="4" tint="0.79998168889431442"/>
      <name val="Calibri"/>
      <family val="2"/>
      <scheme val="minor"/>
    </font>
    <font>
      <b/>
      <sz val="11"/>
      <color theme="8" tint="0.79998168889431442"/>
      <name val="Calibri"/>
      <family val="2"/>
      <scheme val="minor"/>
    </font>
    <font>
      <b/>
      <sz val="11"/>
      <color theme="7" tint="-0.249977111117893"/>
      <name val="Calibri"/>
      <family val="2"/>
      <scheme val="minor"/>
    </font>
    <font>
      <b/>
      <sz val="11"/>
      <color theme="7" tint="0.39997558519241921"/>
      <name val="Calibri"/>
      <family val="2"/>
      <scheme val="minor"/>
    </font>
    <font>
      <b/>
      <sz val="11"/>
      <color theme="8" tint="-0.249977111117893"/>
      <name val="Calibri"/>
      <family val="2"/>
      <scheme val="minor"/>
    </font>
    <font>
      <sz val="11"/>
      <color theme="8" tint="-0.249977111117893"/>
      <name val="Calibri"/>
      <family val="2"/>
      <scheme val="minor"/>
    </font>
    <font>
      <b/>
      <sz val="14"/>
      <color theme="3" tint="0.59999389629810485"/>
      <name val="Calibri"/>
      <family val="2"/>
      <scheme val="minor"/>
    </font>
    <font>
      <b/>
      <sz val="14"/>
      <color theme="7" tint="0.39997558519241921"/>
      <name val="Calibri"/>
      <family val="2"/>
      <scheme val="minor"/>
    </font>
    <font>
      <b/>
      <u/>
      <sz val="12"/>
      <color theme="4" tint="0.79998168889431442"/>
      <name val="Calibri"/>
      <family val="2"/>
      <scheme val="minor"/>
    </font>
    <font>
      <b/>
      <sz val="11"/>
      <color theme="7"/>
      <name val="Calibri"/>
      <family val="2"/>
      <scheme val="minor"/>
    </font>
  </fonts>
  <fills count="14">
    <fill>
      <patternFill patternType="none"/>
    </fill>
    <fill>
      <patternFill patternType="gray125"/>
    </fill>
    <fill>
      <patternFill patternType="solid">
        <fgColor theme="5" tint="0.79998168889431442"/>
        <bgColor indexed="64"/>
      </patternFill>
    </fill>
    <fill>
      <patternFill patternType="solid">
        <fgColor theme="1"/>
        <bgColor indexed="64"/>
      </patternFill>
    </fill>
    <fill>
      <patternFill patternType="solid">
        <fgColor rgb="FF003366"/>
        <bgColor indexed="64"/>
      </patternFill>
    </fill>
    <fill>
      <patternFill patternType="solid">
        <fgColor rgb="FFFFFF00"/>
        <bgColor indexed="64"/>
      </patternFill>
    </fill>
    <fill>
      <patternFill patternType="solid">
        <fgColor rgb="FFFFC000"/>
        <bgColor indexed="64"/>
      </patternFill>
    </fill>
    <fill>
      <patternFill patternType="solid">
        <fgColor theme="8" tint="-0.49998474074526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rgb="FF4E5C68"/>
        <bgColor indexed="64"/>
      </patternFill>
    </fill>
    <fill>
      <patternFill patternType="solid">
        <fgColor theme="8" tint="0.39997558519241921"/>
        <bgColor indexed="64"/>
      </patternFill>
    </fill>
  </fills>
  <borders count="45">
    <border>
      <left/>
      <right/>
      <top/>
      <bottom/>
      <diagonal/>
    </border>
    <border>
      <left/>
      <right/>
      <top style="thick">
        <color theme="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indexed="64"/>
      </right>
      <top/>
      <bottom style="thin">
        <color indexed="64"/>
      </bottom>
      <diagonal/>
    </border>
    <border>
      <left/>
      <right style="medium">
        <color rgb="FF0C1F30"/>
      </right>
      <top/>
      <bottom style="medium">
        <color rgb="FF0C1F3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Dashed">
        <color rgb="FFEBEBEB"/>
      </left>
      <right style="mediumDashed">
        <color rgb="FFEBEBEB"/>
      </right>
      <top style="mediumDashed">
        <color rgb="FFEBEBEB"/>
      </top>
      <bottom style="mediumDashed">
        <color rgb="FFEBEBEB"/>
      </bottom>
      <diagonal/>
    </border>
    <border>
      <left style="thin">
        <color indexed="64"/>
      </left>
      <right/>
      <top/>
      <bottom/>
      <diagonal/>
    </border>
    <border>
      <left/>
      <right style="medium">
        <color rgb="FF0C1F30"/>
      </right>
      <top/>
      <bottom/>
      <diagonal/>
    </border>
    <border>
      <left style="medium">
        <color rgb="FF0C1F30"/>
      </left>
      <right style="medium">
        <color rgb="FF0C1F30"/>
      </right>
      <top/>
      <bottom/>
      <diagonal/>
    </border>
    <border>
      <left style="medium">
        <color rgb="FF0C1F30"/>
      </left>
      <right style="medium">
        <color rgb="FF0C1F30"/>
      </right>
      <top/>
      <bottom style="medium">
        <color rgb="FF0C1F3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auto="1"/>
      </left>
      <right style="thin">
        <color auto="1"/>
      </right>
      <top/>
      <bottom style="medium">
        <color indexed="64"/>
      </bottom>
      <diagonal/>
    </border>
    <border>
      <left style="thin">
        <color indexed="64"/>
      </left>
      <right style="medium">
        <color indexed="64"/>
      </right>
      <top/>
      <bottom/>
      <diagonal/>
    </border>
    <border>
      <left style="medium">
        <color theme="7" tint="0.39997558519241921"/>
      </left>
      <right style="medium">
        <color theme="7" tint="0.39997558519241921"/>
      </right>
      <top style="medium">
        <color theme="7" tint="0.39997558519241921"/>
      </top>
      <bottom style="medium">
        <color theme="7" tint="0.39997558519241921"/>
      </bottom>
      <diagonal/>
    </border>
    <border>
      <left style="medium">
        <color theme="7" tint="0.39997558519241921"/>
      </left>
      <right/>
      <top style="medium">
        <color theme="7" tint="0.39997558519241921"/>
      </top>
      <bottom style="medium">
        <color theme="7" tint="0.39997558519241921"/>
      </bottom>
      <diagonal/>
    </border>
    <border>
      <left/>
      <right/>
      <top style="medium">
        <color theme="7" tint="0.39997558519241921"/>
      </top>
      <bottom style="medium">
        <color theme="7" tint="0.39997558519241921"/>
      </bottom>
      <diagonal/>
    </border>
    <border>
      <left/>
      <right style="medium">
        <color theme="7" tint="0.39997558519241921"/>
      </right>
      <top style="medium">
        <color theme="7" tint="0.39997558519241921"/>
      </top>
      <bottom style="medium">
        <color theme="7" tint="0.39997558519241921"/>
      </bottom>
      <diagonal/>
    </border>
  </borders>
  <cellStyleXfs count="2">
    <xf numFmtId="0" fontId="0" fillId="0" borderId="0"/>
    <xf numFmtId="9" fontId="1" fillId="0" borderId="0" applyFont="0" applyFill="0" applyBorder="0" applyAlignment="0" applyProtection="0"/>
  </cellStyleXfs>
  <cellXfs count="156">
    <xf numFmtId="0" fontId="0" fillId="0" borderId="0" xfId="0"/>
    <xf numFmtId="0" fontId="3" fillId="0" borderId="0" xfId="0" applyFont="1" applyAlignment="1">
      <alignment horizontal="center"/>
    </xf>
    <xf numFmtId="0" fontId="3" fillId="0" borderId="0" xfId="0" applyFont="1"/>
    <xf numFmtId="0" fontId="5" fillId="4" borderId="0" xfId="0" applyFont="1" applyFill="1" applyAlignment="1" applyProtection="1">
      <alignment horizontal="center"/>
      <protection hidden="1"/>
    </xf>
    <xf numFmtId="0" fontId="8" fillId="0" borderId="0" xfId="0" applyFont="1" applyAlignment="1">
      <alignment horizontal="right"/>
    </xf>
    <xf numFmtId="0" fontId="6" fillId="5" borderId="10" xfId="0" applyFont="1" applyFill="1" applyBorder="1" applyAlignment="1" applyProtection="1">
      <alignment horizontal="center"/>
      <protection locked="0"/>
    </xf>
    <xf numFmtId="0" fontId="6" fillId="5" borderId="10" xfId="0" applyFont="1" applyFill="1" applyBorder="1" applyAlignment="1" applyProtection="1">
      <alignment horizontal="center"/>
    </xf>
    <xf numFmtId="0" fontId="6" fillId="5" borderId="11" xfId="0" applyFont="1" applyFill="1" applyBorder="1" applyAlignment="1" applyProtection="1">
      <alignment horizontal="center"/>
      <protection locked="0"/>
    </xf>
    <xf numFmtId="0" fontId="0" fillId="0" borderId="0" xfId="0" applyAlignment="1">
      <alignment horizontal="center"/>
    </xf>
    <xf numFmtId="0" fontId="3" fillId="0" borderId="14" xfId="0" applyFont="1" applyBorder="1"/>
    <xf numFmtId="0" fontId="2" fillId="4" borderId="15" xfId="0" applyFont="1" applyFill="1" applyBorder="1" applyAlignment="1" applyProtection="1">
      <alignment horizontal="center"/>
      <protection hidden="1"/>
    </xf>
    <xf numFmtId="0" fontId="2" fillId="4" borderId="16" xfId="0" applyFont="1" applyFill="1" applyBorder="1" applyAlignment="1" applyProtection="1">
      <alignment horizontal="center"/>
      <protection hidden="1"/>
    </xf>
    <xf numFmtId="0" fontId="0" fillId="0" borderId="17" xfId="0" applyBorder="1"/>
    <xf numFmtId="0" fontId="0" fillId="0" borderId="13" xfId="0" applyBorder="1" applyAlignment="1">
      <alignment horizontal="center"/>
    </xf>
    <xf numFmtId="0" fontId="0" fillId="0" borderId="18" xfId="0" applyBorder="1" applyAlignment="1">
      <alignment horizontal="center"/>
    </xf>
    <xf numFmtId="0" fontId="3" fillId="0" borderId="17" xfId="0" applyFont="1" applyBorder="1" applyAlignment="1">
      <alignment horizontal="right"/>
    </xf>
    <xf numFmtId="0" fontId="3" fillId="5" borderId="13" xfId="0" applyFont="1" applyFill="1" applyBorder="1" applyAlignment="1">
      <alignment horizontal="center"/>
    </xf>
    <xf numFmtId="0" fontId="3" fillId="0" borderId="19" xfId="0" applyFont="1" applyBorder="1" applyAlignment="1">
      <alignment horizontal="right"/>
    </xf>
    <xf numFmtId="9" fontId="0" fillId="6" borderId="20" xfId="0" applyNumberFormat="1" applyFill="1" applyBorder="1" applyAlignment="1">
      <alignment horizontal="center"/>
    </xf>
    <xf numFmtId="0" fontId="3" fillId="9" borderId="13" xfId="0" applyFont="1" applyFill="1" applyBorder="1"/>
    <xf numFmtId="0" fontId="3" fillId="8" borderId="13" xfId="0" applyFont="1" applyFill="1" applyBorder="1"/>
    <xf numFmtId="0" fontId="2" fillId="7" borderId="0" xfId="0" applyFont="1" applyFill="1"/>
    <xf numFmtId="0" fontId="9" fillId="0" borderId="0" xfId="0" applyFont="1"/>
    <xf numFmtId="0" fontId="0" fillId="0" borderId="0" xfId="0" applyAlignment="1">
      <alignment horizontal="right"/>
    </xf>
    <xf numFmtId="0" fontId="0" fillId="0" borderId="5" xfId="0" applyFont="1" applyFill="1" applyBorder="1" applyAlignment="1" applyProtection="1">
      <alignment horizontal="right"/>
      <protection locked="0"/>
    </xf>
    <xf numFmtId="0" fontId="0" fillId="0" borderId="0" xfId="0" applyFont="1" applyFill="1"/>
    <xf numFmtId="0" fontId="7" fillId="0" borderId="0" xfId="0" applyFont="1" applyFill="1" applyAlignment="1" applyProtection="1">
      <alignment horizontal="center"/>
      <protection hidden="1"/>
    </xf>
    <xf numFmtId="3" fontId="11" fillId="2" borderId="21" xfId="0" applyNumberFormat="1" applyFont="1" applyFill="1" applyBorder="1"/>
    <xf numFmtId="3" fontId="0" fillId="0" borderId="0" xfId="0" applyNumberFormat="1"/>
    <xf numFmtId="1" fontId="0" fillId="0" borderId="0" xfId="0" applyNumberFormat="1"/>
    <xf numFmtId="1" fontId="3" fillId="8" borderId="13" xfId="0" applyNumberFormat="1" applyFont="1" applyFill="1" applyBorder="1"/>
    <xf numFmtId="164" fontId="0" fillId="0" borderId="0" xfId="0" applyNumberFormat="1"/>
    <xf numFmtId="0" fontId="12" fillId="0" borderId="0" xfId="0" applyFont="1"/>
    <xf numFmtId="164" fontId="13" fillId="0" borderId="27" xfId="0" applyNumberFormat="1" applyFont="1" applyBorder="1" applyAlignment="1">
      <alignment vertical="center"/>
    </xf>
    <xf numFmtId="2" fontId="0" fillId="0" borderId="0" xfId="0" applyNumberFormat="1"/>
    <xf numFmtId="0" fontId="2" fillId="4" borderId="28" xfId="0" applyFont="1" applyFill="1" applyBorder="1" applyAlignment="1" applyProtection="1">
      <alignment horizontal="center"/>
      <protection hidden="1"/>
    </xf>
    <xf numFmtId="0" fontId="2" fillId="4" borderId="0" xfId="0" applyFont="1" applyFill="1" applyBorder="1" applyAlignment="1" applyProtection="1">
      <alignment horizontal="center"/>
      <protection hidden="1"/>
    </xf>
    <xf numFmtId="2" fontId="0" fillId="0" borderId="0" xfId="0" applyNumberFormat="1" applyAlignment="1">
      <alignment horizontal="center"/>
    </xf>
    <xf numFmtId="0" fontId="0" fillId="12" borderId="29" xfId="0" applyFill="1" applyBorder="1" applyAlignment="1">
      <alignment horizontal="left" vertical="center"/>
    </xf>
    <xf numFmtId="0" fontId="15" fillId="12" borderId="22" xfId="0" applyFont="1" applyFill="1" applyBorder="1" applyAlignment="1">
      <alignment horizontal="left" vertical="center"/>
    </xf>
    <xf numFmtId="0" fontId="15" fillId="12" borderId="29" xfId="0" applyFont="1" applyFill="1" applyBorder="1" applyAlignment="1">
      <alignment horizontal="left" vertical="center" wrapText="1"/>
    </xf>
    <xf numFmtId="0" fontId="14" fillId="12" borderId="22" xfId="0" applyFont="1" applyFill="1" applyBorder="1" applyAlignment="1">
      <alignment horizontal="right" vertical="center"/>
    </xf>
    <xf numFmtId="0" fontId="16" fillId="0" borderId="22" xfId="0" applyFont="1" applyBorder="1" applyAlignment="1">
      <alignment vertical="center"/>
    </xf>
    <xf numFmtId="2" fontId="16" fillId="0" borderId="22" xfId="0" applyNumberFormat="1" applyFont="1" applyBorder="1" applyAlignment="1">
      <alignment horizontal="right" vertical="center"/>
    </xf>
    <xf numFmtId="0" fontId="17" fillId="0" borderId="0" xfId="0" applyFont="1" applyAlignment="1">
      <alignment horizontal="right"/>
    </xf>
    <xf numFmtId="0" fontId="18" fillId="0" borderId="0" xfId="0" applyFont="1" applyAlignment="1">
      <alignment horizontal="center"/>
    </xf>
    <xf numFmtId="0" fontId="0" fillId="0" borderId="0" xfId="0" applyProtection="1">
      <protection locked="0"/>
    </xf>
    <xf numFmtId="0" fontId="0" fillId="0" borderId="0" xfId="0" applyAlignment="1" applyProtection="1">
      <alignment vertical="center"/>
      <protection locked="0"/>
    </xf>
    <xf numFmtId="0" fontId="10" fillId="0" borderId="0" xfId="0" applyFont="1" applyProtection="1">
      <protection locked="0"/>
    </xf>
    <xf numFmtId="0" fontId="19" fillId="10" borderId="0" xfId="0" applyFont="1" applyFill="1" applyBorder="1" applyProtection="1">
      <protection hidden="1"/>
    </xf>
    <xf numFmtId="0" fontId="19" fillId="10" borderId="1" xfId="0" applyFont="1" applyFill="1" applyBorder="1" applyProtection="1">
      <protection hidden="1"/>
    </xf>
    <xf numFmtId="0" fontId="21" fillId="10" borderId="0" xfId="0" applyFont="1" applyFill="1" applyProtection="1"/>
    <xf numFmtId="0" fontId="21" fillId="3" borderId="12" xfId="0" applyFont="1" applyFill="1" applyBorder="1" applyProtection="1"/>
    <xf numFmtId="0" fontId="21" fillId="11" borderId="0" xfId="0" applyFont="1" applyFill="1" applyProtection="1"/>
    <xf numFmtId="0" fontId="21" fillId="11" borderId="0" xfId="0" applyFont="1" applyFill="1" applyAlignment="1" applyProtection="1">
      <alignment vertical="center"/>
    </xf>
    <xf numFmtId="0" fontId="21" fillId="11" borderId="0" xfId="0" applyFont="1" applyFill="1" applyAlignment="1" applyProtection="1">
      <alignment horizontal="center"/>
    </xf>
    <xf numFmtId="0" fontId="20" fillId="10" borderId="0" xfId="0" applyFont="1" applyFill="1" applyBorder="1" applyAlignment="1" applyProtection="1">
      <alignment vertical="center" wrapText="1"/>
    </xf>
    <xf numFmtId="3" fontId="19" fillId="10" borderId="0" xfId="0" applyNumberFormat="1" applyFont="1" applyFill="1" applyBorder="1" applyAlignment="1" applyProtection="1">
      <alignment vertical="center"/>
    </xf>
    <xf numFmtId="0" fontId="21" fillId="0" borderId="0" xfId="0" applyFont="1" applyProtection="1"/>
    <xf numFmtId="0" fontId="22" fillId="10" borderId="0" xfId="0" applyFont="1" applyFill="1" applyBorder="1" applyProtection="1">
      <protection hidden="1"/>
    </xf>
    <xf numFmtId="0" fontId="22" fillId="10" borderId="1" xfId="0" applyFont="1" applyFill="1" applyBorder="1" applyProtection="1">
      <protection hidden="1"/>
    </xf>
    <xf numFmtId="0" fontId="24" fillId="10" borderId="0" xfId="0" applyFont="1" applyFill="1" applyBorder="1" applyAlignment="1" applyProtection="1">
      <alignment horizontal="left" vertical="center"/>
      <protection hidden="1"/>
    </xf>
    <xf numFmtId="0" fontId="25" fillId="10" borderId="0" xfId="0" applyFont="1" applyFill="1" applyProtection="1"/>
    <xf numFmtId="0" fontId="26" fillId="10" borderId="0" xfId="0" applyFont="1" applyFill="1" applyBorder="1" applyAlignment="1" applyProtection="1">
      <alignment horizontal="left" vertical="center"/>
      <protection hidden="1"/>
    </xf>
    <xf numFmtId="0" fontId="25" fillId="3" borderId="10" xfId="0" applyFont="1" applyFill="1" applyBorder="1" applyProtection="1"/>
    <xf numFmtId="0" fontId="25" fillId="3" borderId="12" xfId="0" applyFont="1" applyFill="1" applyBorder="1" applyProtection="1"/>
    <xf numFmtId="0" fontId="25" fillId="11" borderId="0" xfId="0" applyFont="1" applyFill="1" applyBorder="1" applyProtection="1"/>
    <xf numFmtId="0" fontId="25" fillId="11" borderId="0" xfId="0" applyFont="1" applyFill="1" applyProtection="1"/>
    <xf numFmtId="0" fontId="27" fillId="11" borderId="0" xfId="0" applyFont="1" applyFill="1" applyAlignment="1" applyProtection="1">
      <alignment horizontal="right"/>
    </xf>
    <xf numFmtId="0" fontId="28" fillId="11" borderId="0" xfId="0" applyFont="1" applyFill="1" applyAlignment="1" applyProtection="1">
      <alignment horizontal="left" vertical="center"/>
    </xf>
    <xf numFmtId="0" fontId="25" fillId="11" borderId="0" xfId="0" applyFont="1" applyFill="1" applyAlignment="1" applyProtection="1">
      <alignment vertical="center"/>
    </xf>
    <xf numFmtId="0" fontId="27" fillId="11" borderId="0" xfId="0" applyFont="1" applyFill="1" applyAlignment="1" applyProtection="1">
      <alignment horizontal="right" vertical="center"/>
    </xf>
    <xf numFmtId="0" fontId="29" fillId="11" borderId="0" xfId="0" applyFont="1" applyFill="1" applyAlignment="1" applyProtection="1">
      <alignment vertical="center"/>
    </xf>
    <xf numFmtId="0" fontId="25" fillId="10" borderId="0" xfId="0" applyFont="1" applyFill="1" applyBorder="1" applyProtection="1"/>
    <xf numFmtId="3" fontId="22" fillId="10" borderId="0" xfId="0" applyNumberFormat="1" applyFont="1" applyFill="1" applyBorder="1" applyAlignment="1" applyProtection="1">
      <alignment vertical="center"/>
    </xf>
    <xf numFmtId="0" fontId="25" fillId="0" borderId="0" xfId="0" applyFont="1" applyBorder="1" applyProtection="1"/>
    <xf numFmtId="0" fontId="25" fillId="0" borderId="0" xfId="0" applyFont="1" applyProtection="1"/>
    <xf numFmtId="0" fontId="31" fillId="11" borderId="23" xfId="0" applyFont="1" applyFill="1" applyBorder="1" applyAlignment="1" applyProtection="1">
      <alignment horizontal="center"/>
    </xf>
    <xf numFmtId="0" fontId="31" fillId="11" borderId="24" xfId="0" applyFont="1" applyFill="1" applyBorder="1" applyAlignment="1" applyProtection="1">
      <alignment horizontal="center"/>
    </xf>
    <xf numFmtId="0" fontId="31" fillId="11" borderId="25" xfId="0" applyFont="1" applyFill="1" applyBorder="1" applyAlignment="1" applyProtection="1">
      <alignment horizontal="center"/>
    </xf>
    <xf numFmtId="0" fontId="31" fillId="11" borderId="23" xfId="0" applyFont="1" applyFill="1" applyBorder="1" applyAlignment="1" applyProtection="1">
      <alignment horizontal="center" vertical="center"/>
    </xf>
    <xf numFmtId="0" fontId="31" fillId="11" borderId="24" xfId="0" applyFont="1" applyFill="1" applyBorder="1" applyAlignment="1" applyProtection="1">
      <alignment horizontal="center" vertical="center"/>
    </xf>
    <xf numFmtId="0" fontId="31" fillId="11" borderId="25" xfId="0" applyFont="1" applyFill="1" applyBorder="1" applyAlignment="1" applyProtection="1">
      <alignment horizontal="center" vertical="center"/>
    </xf>
    <xf numFmtId="0" fontId="32" fillId="11" borderId="36" xfId="0" applyFont="1" applyFill="1" applyBorder="1" applyAlignment="1" applyProtection="1">
      <alignment horizontal="center"/>
    </xf>
    <xf numFmtId="0" fontId="32" fillId="11" borderId="38" xfId="0" applyFont="1" applyFill="1" applyBorder="1" applyAlignment="1" applyProtection="1">
      <alignment horizontal="center"/>
    </xf>
    <xf numFmtId="0" fontId="32" fillId="11" borderId="40" xfId="0" applyFont="1" applyFill="1" applyBorder="1" applyAlignment="1" applyProtection="1">
      <alignment horizontal="center"/>
    </xf>
    <xf numFmtId="0" fontId="33" fillId="11" borderId="41" xfId="0" applyFont="1" applyFill="1" applyBorder="1" applyAlignment="1" applyProtection="1">
      <alignment horizontal="center"/>
      <protection locked="0"/>
    </xf>
    <xf numFmtId="9" fontId="32" fillId="11" borderId="39" xfId="1" applyFont="1" applyFill="1" applyBorder="1" applyAlignment="1" applyProtection="1">
      <alignment horizontal="center"/>
      <protection hidden="1"/>
    </xf>
    <xf numFmtId="9" fontId="32" fillId="11" borderId="35" xfId="1" applyFont="1" applyFill="1" applyBorder="1" applyAlignment="1" applyProtection="1">
      <alignment horizontal="center"/>
      <protection hidden="1"/>
    </xf>
    <xf numFmtId="3" fontId="33" fillId="9" borderId="23" xfId="0" applyNumberFormat="1" applyFont="1" applyFill="1" applyBorder="1" applyAlignment="1" applyProtection="1">
      <alignment horizontal="center"/>
    </xf>
    <xf numFmtId="3" fontId="33" fillId="9" borderId="24" xfId="0" applyNumberFormat="1" applyFont="1" applyFill="1" applyBorder="1" applyAlignment="1" applyProtection="1">
      <alignment horizontal="center"/>
    </xf>
    <xf numFmtId="3" fontId="33" fillId="9" borderId="25" xfId="0" applyNumberFormat="1" applyFont="1" applyFill="1" applyBorder="1" applyAlignment="1" applyProtection="1">
      <alignment horizontal="center"/>
    </xf>
    <xf numFmtId="3" fontId="33" fillId="13" borderId="23" xfId="0" applyNumberFormat="1" applyFont="1" applyFill="1" applyBorder="1" applyAlignment="1" applyProtection="1">
      <alignment horizontal="center"/>
    </xf>
    <xf numFmtId="3" fontId="33" fillId="13" borderId="24" xfId="0" applyNumberFormat="1" applyFont="1" applyFill="1" applyBorder="1" applyAlignment="1" applyProtection="1">
      <alignment horizontal="center"/>
    </xf>
    <xf numFmtId="3" fontId="33" fillId="13" borderId="25" xfId="0" applyNumberFormat="1" applyFont="1" applyFill="1" applyBorder="1" applyAlignment="1" applyProtection="1">
      <alignment horizontal="center"/>
    </xf>
    <xf numFmtId="3" fontId="33" fillId="7" borderId="37" xfId="0" applyNumberFormat="1" applyFont="1" applyFill="1" applyBorder="1" applyAlignment="1" applyProtection="1">
      <alignment horizontal="center"/>
    </xf>
    <xf numFmtId="3" fontId="33" fillId="7" borderId="39" xfId="0" applyNumberFormat="1" applyFont="1" applyFill="1" applyBorder="1" applyAlignment="1" applyProtection="1">
      <alignment horizontal="center"/>
    </xf>
    <xf numFmtId="3" fontId="33" fillId="7" borderId="35" xfId="0" applyNumberFormat="1" applyFont="1" applyFill="1" applyBorder="1" applyAlignment="1" applyProtection="1">
      <alignment horizontal="center"/>
    </xf>
    <xf numFmtId="0" fontId="0" fillId="11" borderId="0" xfId="0" applyFont="1" applyFill="1" applyBorder="1" applyProtection="1"/>
    <xf numFmtId="0" fontId="0" fillId="11" borderId="0" xfId="0" applyFont="1" applyFill="1" applyProtection="1"/>
    <xf numFmtId="0" fontId="34" fillId="11" borderId="0" xfId="0" applyFont="1" applyFill="1" applyAlignment="1" applyProtection="1">
      <alignment horizontal="right"/>
    </xf>
    <xf numFmtId="0" fontId="0" fillId="11" borderId="0" xfId="0" applyFont="1" applyFill="1" applyBorder="1" applyAlignment="1" applyProtection="1">
      <alignment vertical="center"/>
    </xf>
    <xf numFmtId="0" fontId="0" fillId="11" borderId="0" xfId="0" applyFont="1" applyFill="1" applyAlignment="1" applyProtection="1">
      <alignment vertical="center"/>
    </xf>
    <xf numFmtId="0" fontId="3" fillId="11" borderId="0" xfId="0" applyFont="1" applyFill="1" applyAlignment="1" applyProtection="1">
      <alignment horizontal="right" vertical="center"/>
    </xf>
    <xf numFmtId="0" fontId="4" fillId="11" borderId="0" xfId="0" applyFont="1" applyFill="1" applyAlignment="1" applyProtection="1">
      <alignment vertical="center"/>
    </xf>
    <xf numFmtId="0" fontId="2" fillId="11" borderId="0" xfId="0" applyFont="1" applyFill="1" applyAlignment="1" applyProtection="1">
      <alignment horizontal="right" vertical="center"/>
    </xf>
    <xf numFmtId="3" fontId="2" fillId="10" borderId="10" xfId="0" applyNumberFormat="1" applyFont="1" applyFill="1" applyBorder="1" applyAlignment="1" applyProtection="1">
      <alignment horizontal="center" vertical="center" wrapText="1"/>
    </xf>
    <xf numFmtId="0" fontId="43" fillId="11" borderId="0" xfId="0" applyFont="1" applyFill="1" applyAlignment="1" applyProtection="1">
      <alignment horizontal="right"/>
    </xf>
    <xf numFmtId="0" fontId="2" fillId="11" borderId="42" xfId="0" applyFont="1" applyFill="1" applyBorder="1" applyAlignment="1" applyProtection="1">
      <alignment horizontal="center" vertical="center"/>
      <protection locked="0"/>
    </xf>
    <xf numFmtId="0" fontId="2" fillId="11" borderId="43" xfId="0" applyFont="1" applyFill="1" applyBorder="1" applyAlignment="1" applyProtection="1">
      <alignment horizontal="center" vertical="center"/>
      <protection locked="0"/>
    </xf>
    <xf numFmtId="0" fontId="2" fillId="11" borderId="44" xfId="0" applyFont="1" applyFill="1" applyBorder="1" applyAlignment="1" applyProtection="1">
      <alignment horizontal="center" vertical="center"/>
      <protection locked="0"/>
    </xf>
    <xf numFmtId="164" fontId="41" fillId="7" borderId="2" xfId="0" applyNumberFormat="1" applyFont="1" applyFill="1" applyBorder="1" applyAlignment="1" applyProtection="1">
      <alignment horizontal="center" vertical="center" wrapText="1"/>
    </xf>
    <xf numFmtId="164" fontId="41" fillId="7" borderId="3" xfId="0" applyNumberFormat="1" applyFont="1" applyFill="1" applyBorder="1" applyAlignment="1" applyProtection="1">
      <alignment horizontal="center" vertical="center" wrapText="1"/>
    </xf>
    <xf numFmtId="164" fontId="41" fillId="7" borderId="4" xfId="0" applyNumberFormat="1" applyFont="1" applyFill="1" applyBorder="1" applyAlignment="1" applyProtection="1">
      <alignment horizontal="center" vertical="center" wrapText="1"/>
    </xf>
    <xf numFmtId="164" fontId="41" fillId="7" borderId="5" xfId="0" applyNumberFormat="1" applyFont="1" applyFill="1" applyBorder="1" applyAlignment="1" applyProtection="1">
      <alignment horizontal="center" vertical="center" wrapText="1"/>
    </xf>
    <xf numFmtId="164" fontId="41" fillId="7" borderId="0" xfId="0" applyNumberFormat="1" applyFont="1" applyFill="1" applyBorder="1" applyAlignment="1" applyProtection="1">
      <alignment horizontal="center" vertical="center" wrapText="1"/>
    </xf>
    <xf numFmtId="164" fontId="41" fillId="7" borderId="6" xfId="0" applyNumberFormat="1" applyFont="1" applyFill="1" applyBorder="1" applyAlignment="1" applyProtection="1">
      <alignment horizontal="center" vertical="center" wrapText="1"/>
    </xf>
    <xf numFmtId="1" fontId="41" fillId="7" borderId="32" xfId="0" applyNumberFormat="1" applyFont="1" applyFill="1" applyBorder="1" applyAlignment="1" applyProtection="1">
      <alignment horizontal="center" vertical="center" wrapText="1"/>
    </xf>
    <xf numFmtId="1" fontId="41" fillId="7" borderId="33" xfId="0" applyNumberFormat="1" applyFont="1" applyFill="1" applyBorder="1" applyAlignment="1" applyProtection="1">
      <alignment horizontal="center" vertical="center" wrapText="1"/>
    </xf>
    <xf numFmtId="0" fontId="34" fillId="10" borderId="11" xfId="0" applyFont="1" applyFill="1" applyBorder="1" applyAlignment="1" applyProtection="1">
      <alignment horizontal="center" vertical="center"/>
    </xf>
    <xf numFmtId="0" fontId="34" fillId="10" borderId="12" xfId="0" applyFont="1" applyFill="1" applyBorder="1" applyAlignment="1" applyProtection="1">
      <alignment horizontal="center" vertical="center"/>
    </xf>
    <xf numFmtId="0" fontId="34" fillId="10" borderId="26" xfId="0" applyFont="1" applyFill="1" applyBorder="1" applyAlignment="1" applyProtection="1">
      <alignment horizontal="center" vertical="center"/>
    </xf>
    <xf numFmtId="0" fontId="40" fillId="10" borderId="11" xfId="0" applyFont="1" applyFill="1" applyBorder="1" applyAlignment="1" applyProtection="1">
      <alignment horizontal="center" vertical="center"/>
      <protection hidden="1"/>
    </xf>
    <xf numFmtId="0" fontId="40" fillId="10" borderId="12" xfId="0" applyFont="1" applyFill="1" applyBorder="1" applyAlignment="1" applyProtection="1">
      <alignment horizontal="center" vertical="center"/>
      <protection hidden="1"/>
    </xf>
    <xf numFmtId="0" fontId="40" fillId="10" borderId="26" xfId="0" applyFont="1" applyFill="1" applyBorder="1" applyAlignment="1" applyProtection="1">
      <alignment horizontal="center" vertical="center"/>
      <protection hidden="1"/>
    </xf>
    <xf numFmtId="0" fontId="2" fillId="10" borderId="5" xfId="0" applyFont="1" applyFill="1" applyBorder="1" applyAlignment="1" applyProtection="1">
      <alignment horizontal="center" vertical="center" wrapText="1"/>
      <protection hidden="1"/>
    </xf>
    <xf numFmtId="0" fontId="2" fillId="10" borderId="0" xfId="0" applyFont="1" applyFill="1" applyBorder="1" applyAlignment="1" applyProtection="1">
      <alignment horizontal="center" vertical="center" wrapText="1"/>
      <protection hidden="1"/>
    </xf>
    <xf numFmtId="0" fontId="2" fillId="10" borderId="6" xfId="0" applyFont="1" applyFill="1" applyBorder="1" applyAlignment="1" applyProtection="1">
      <alignment horizontal="center" vertical="center" wrapText="1"/>
      <protection hidden="1"/>
    </xf>
    <xf numFmtId="0" fontId="2" fillId="10" borderId="7" xfId="0" applyFont="1" applyFill="1" applyBorder="1" applyAlignment="1" applyProtection="1">
      <alignment horizontal="center" vertical="center" wrapText="1"/>
      <protection hidden="1"/>
    </xf>
    <xf numFmtId="0" fontId="2" fillId="10" borderId="8" xfId="0" applyFont="1" applyFill="1" applyBorder="1" applyAlignment="1" applyProtection="1">
      <alignment horizontal="center" vertical="center" wrapText="1"/>
      <protection hidden="1"/>
    </xf>
    <xf numFmtId="0" fontId="2" fillId="10" borderId="9" xfId="0" applyFont="1" applyFill="1" applyBorder="1" applyAlignment="1" applyProtection="1">
      <alignment horizontal="center" vertical="center" wrapText="1"/>
      <protection hidden="1"/>
    </xf>
    <xf numFmtId="0" fontId="38" fillId="11" borderId="0" xfId="0" applyFont="1" applyFill="1" applyAlignment="1" applyProtection="1">
      <alignment horizontal="right" vertical="center" wrapText="1"/>
    </xf>
    <xf numFmtId="0" fontId="38" fillId="11" borderId="0" xfId="0" applyFont="1" applyFill="1" applyBorder="1" applyAlignment="1" applyProtection="1">
      <alignment horizontal="right" vertical="center" wrapText="1"/>
    </xf>
    <xf numFmtId="0" fontId="42" fillId="10" borderId="0" xfId="0" applyFont="1" applyFill="1" applyAlignment="1" applyProtection="1">
      <alignment horizontal="center" vertical="center"/>
    </xf>
    <xf numFmtId="164" fontId="41" fillId="13" borderId="2" xfId="0" applyNumberFormat="1" applyFont="1" applyFill="1" applyBorder="1" applyAlignment="1" applyProtection="1">
      <alignment horizontal="center" vertical="center" wrapText="1"/>
    </xf>
    <xf numFmtId="164" fontId="41" fillId="13" borderId="3" xfId="0" applyNumberFormat="1" applyFont="1" applyFill="1" applyBorder="1" applyAlignment="1" applyProtection="1">
      <alignment horizontal="center" vertical="center" wrapText="1"/>
    </xf>
    <xf numFmtId="164" fontId="41" fillId="13" borderId="4" xfId="0" applyNumberFormat="1" applyFont="1" applyFill="1" applyBorder="1" applyAlignment="1" applyProtection="1">
      <alignment horizontal="center" vertical="center" wrapText="1"/>
    </xf>
    <xf numFmtId="164" fontId="41" fillId="13" borderId="5" xfId="0" applyNumberFormat="1" applyFont="1" applyFill="1" applyBorder="1" applyAlignment="1" applyProtection="1">
      <alignment horizontal="center" vertical="center" wrapText="1"/>
    </xf>
    <xf numFmtId="164" fontId="41" fillId="13" borderId="0" xfId="0" applyNumberFormat="1" applyFont="1" applyFill="1" applyBorder="1" applyAlignment="1" applyProtection="1">
      <alignment horizontal="center" vertical="center" wrapText="1"/>
    </xf>
    <xf numFmtId="164" fontId="41" fillId="13" borderId="6" xfId="0" applyNumberFormat="1" applyFont="1" applyFill="1" applyBorder="1" applyAlignment="1" applyProtection="1">
      <alignment horizontal="center" vertical="center" wrapText="1"/>
    </xf>
    <xf numFmtId="1" fontId="41" fillId="13" borderId="32" xfId="0" applyNumberFormat="1" applyFont="1" applyFill="1" applyBorder="1" applyAlignment="1" applyProtection="1">
      <alignment horizontal="center" vertical="center" wrapText="1"/>
    </xf>
    <xf numFmtId="1" fontId="41" fillId="13" borderId="33" xfId="0" applyNumberFormat="1" applyFont="1" applyFill="1" applyBorder="1" applyAlignment="1" applyProtection="1">
      <alignment horizontal="center" vertical="center" wrapText="1"/>
    </xf>
    <xf numFmtId="0" fontId="30" fillId="11" borderId="32" xfId="0" applyFont="1" applyFill="1" applyBorder="1" applyAlignment="1" applyProtection="1">
      <alignment horizontal="center" vertical="center"/>
    </xf>
    <xf numFmtId="0" fontId="30" fillId="11" borderId="33" xfId="0" applyFont="1" applyFill="1" applyBorder="1" applyAlignment="1" applyProtection="1">
      <alignment horizontal="center" vertical="center"/>
    </xf>
    <xf numFmtId="0" fontId="30" fillId="11" borderId="34" xfId="0" applyFont="1" applyFill="1" applyBorder="1" applyAlignment="1" applyProtection="1">
      <alignment horizontal="center" vertical="center"/>
    </xf>
    <xf numFmtId="164" fontId="41" fillId="9" borderId="2" xfId="0" applyNumberFormat="1" applyFont="1" applyFill="1" applyBorder="1" applyAlignment="1" applyProtection="1">
      <alignment horizontal="center" vertical="center" wrapText="1"/>
    </xf>
    <xf numFmtId="164" fontId="41" fillId="9" borderId="3" xfId="0" applyNumberFormat="1" applyFont="1" applyFill="1" applyBorder="1" applyAlignment="1" applyProtection="1">
      <alignment horizontal="center" vertical="center" wrapText="1"/>
    </xf>
    <xf numFmtId="164" fontId="41" fillId="9" borderId="4" xfId="0" applyNumberFormat="1" applyFont="1" applyFill="1" applyBorder="1" applyAlignment="1" applyProtection="1">
      <alignment horizontal="center" vertical="center" wrapText="1"/>
    </xf>
    <xf numFmtId="164" fontId="41" fillId="9" borderId="5" xfId="0" applyNumberFormat="1" applyFont="1" applyFill="1" applyBorder="1" applyAlignment="1" applyProtection="1">
      <alignment horizontal="center" vertical="center" wrapText="1"/>
    </xf>
    <xf numFmtId="164" fontId="41" fillId="9" borderId="0" xfId="0" applyNumberFormat="1" applyFont="1" applyFill="1" applyBorder="1" applyAlignment="1" applyProtection="1">
      <alignment horizontal="center" vertical="center" wrapText="1"/>
    </xf>
    <xf numFmtId="164" fontId="41" fillId="9" borderId="6" xfId="0" applyNumberFormat="1" applyFont="1" applyFill="1" applyBorder="1" applyAlignment="1" applyProtection="1">
      <alignment horizontal="center" vertical="center" wrapText="1"/>
    </xf>
    <xf numFmtId="1" fontId="41" fillId="9" borderId="32" xfId="0" applyNumberFormat="1" applyFont="1" applyFill="1" applyBorder="1" applyAlignment="1" applyProtection="1">
      <alignment horizontal="center" vertical="center" wrapText="1"/>
    </xf>
    <xf numFmtId="1" fontId="41" fillId="9" borderId="33" xfId="0" applyNumberFormat="1" applyFont="1" applyFill="1" applyBorder="1" applyAlignment="1" applyProtection="1">
      <alignment horizontal="center" vertical="center" wrapText="1"/>
    </xf>
    <xf numFmtId="0" fontId="0" fillId="0" borderId="0" xfId="0" applyAlignment="1">
      <alignment horizontal="center"/>
    </xf>
    <xf numFmtId="0" fontId="15" fillId="12" borderId="30" xfId="0" applyFont="1" applyFill="1" applyBorder="1" applyAlignment="1">
      <alignment horizontal="left" vertical="center"/>
    </xf>
    <xf numFmtId="0" fontId="15" fillId="12" borderId="31" xfId="0" applyFont="1" applyFill="1" applyBorder="1" applyAlignment="1">
      <alignment horizontal="left" vertical="center"/>
    </xf>
  </cellXfs>
  <cellStyles count="2">
    <cellStyle name="Normal" xfId="0" builtinId="0"/>
    <cellStyle name="Percent" xfId="1" builtinId="5"/>
  </cellStyles>
  <dxfs count="3">
    <dxf>
      <font>
        <color theme="1"/>
      </font>
      <fill>
        <patternFill>
          <bgColor rgb="FF009900"/>
        </patternFill>
      </fill>
    </dxf>
    <dxf>
      <font>
        <color auto="1"/>
      </font>
      <fill>
        <patternFill>
          <bgColor rgb="FF33CC33"/>
        </patternFill>
      </fill>
    </dxf>
    <dxf>
      <font>
        <color auto="1"/>
      </font>
      <fill>
        <patternFill>
          <bgColor rgb="FF66FF3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r>
              <a:rPr lang="en-US" sz="1800" b="1"/>
              <a:t>Projected</a:t>
            </a:r>
            <a:r>
              <a:rPr lang="en-US" sz="1800" b="1" baseline="0"/>
              <a:t> Black Sea Bass Commercial Landings</a:t>
            </a:r>
            <a:endParaRPr lang="en-US" sz="1800" b="1"/>
          </a:p>
        </c:rich>
      </c:tx>
      <c:layout>
        <c:manualLayout>
          <c:xMode val="edge"/>
          <c:yMode val="edge"/>
          <c:x val="0.27212960046660833"/>
          <c:y val="2.2626259746916757E-2"/>
        </c:manualLayout>
      </c:layout>
      <c:overlay val="0"/>
      <c:spPr>
        <a:noFill/>
        <a:ln>
          <a:noFill/>
        </a:ln>
        <a:effectLst/>
      </c:spPr>
      <c:txPr>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519708369787106"/>
          <c:y val="0.10632356874908853"/>
          <c:w val="0.81974756488772249"/>
          <c:h val="0.64938434430804493"/>
        </c:manualLayout>
      </c:layout>
      <c:lineChart>
        <c:grouping val="standard"/>
        <c:varyColors val="0"/>
        <c:ser>
          <c:idx val="0"/>
          <c:order val="0"/>
          <c:tx>
            <c:strRef>
              <c:f>'Figure Inputs'!$A$2</c:f>
              <c:strCache>
                <c:ptCount val="1"/>
                <c:pt idx="0">
                  <c:v>Average Landings</c:v>
                </c:pt>
              </c:strCache>
            </c:strRef>
          </c:tx>
          <c:spPr>
            <a:ln w="22225" cap="rnd">
              <a:solidFill>
                <a:schemeClr val="bg1">
                  <a:lumMod val="85000"/>
                </a:schemeClr>
              </a:solidFill>
              <a:round/>
            </a:ln>
            <a:effectLst/>
          </c:spPr>
          <c:marker>
            <c:symbol val="none"/>
          </c:marker>
          <c:cat>
            <c:strRef>
              <c:f>'Figure Inputs'!$B$1:$M$1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'Figure Inputs'!$B$2:$M$2</c:f>
              <c:numCache>
                <c:formatCode>#,##0</c:formatCode>
                <c:ptCount val="12"/>
                <c:pt idx="0">
                  <c:v>18405</c:v>
                </c:pt>
                <c:pt idx="1">
                  <c:v>32841</c:v>
                </c:pt>
                <c:pt idx="2">
                  <c:v>38729</c:v>
                </c:pt>
                <c:pt idx="3">
                  <c:v>44908</c:v>
                </c:pt>
                <c:pt idx="4">
                  <c:v>48782</c:v>
                </c:pt>
                <c:pt idx="5">
                  <c:v>52695</c:v>
                </c:pt>
                <c:pt idx="6">
                  <c:v>54611</c:v>
                </c:pt>
                <c:pt idx="7">
                  <c:v>57235</c:v>
                </c:pt>
                <c:pt idx="8">
                  <c:v>59268</c:v>
                </c:pt>
                <c:pt idx="9">
                  <c:v>61188</c:v>
                </c:pt>
                <c:pt idx="10">
                  <c:v>62919</c:v>
                </c:pt>
                <c:pt idx="11">
                  <c:v>68607</c:v>
                </c:pt>
              </c:numCache>
            </c:numRef>
          </c:val>
          <c:smooth val="0"/>
          <c:extLst>
            <c:ext xmlns:c16="http://schemas.microsoft.com/office/drawing/2014/chart" uri="{C3380CC4-5D6E-409C-BE32-E72D297353CC}">
              <c16:uniqueId val="{00000000-D742-4314-947F-D8F74D971462}"/>
            </c:ext>
          </c:extLst>
        </c:ser>
        <c:ser>
          <c:idx val="1"/>
          <c:order val="1"/>
          <c:tx>
            <c:strRef>
              <c:f>'Figure Inputs'!$A$3</c:f>
              <c:strCache>
                <c:ptCount val="1"/>
                <c:pt idx="0">
                  <c:v>Average Landings +1 SE</c:v>
                </c:pt>
              </c:strCache>
            </c:strRef>
          </c:tx>
          <c:spPr>
            <a:ln w="22225" cap="rnd">
              <a:solidFill>
                <a:schemeClr val="accent5">
                  <a:lumMod val="60000"/>
                  <a:lumOff val="40000"/>
                </a:schemeClr>
              </a:solidFill>
              <a:round/>
            </a:ln>
            <a:effectLst/>
          </c:spPr>
          <c:marker>
            <c:symbol val="none"/>
          </c:marker>
          <c:cat>
            <c:strRef>
              <c:f>'Figure Inputs'!$B$1:$M$1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'Figure Inputs'!$B$3:$M$3</c:f>
              <c:numCache>
                <c:formatCode>#,##0</c:formatCode>
                <c:ptCount val="12"/>
                <c:pt idx="0">
                  <c:v>22415</c:v>
                </c:pt>
                <c:pt idx="1">
                  <c:v>40039</c:v>
                </c:pt>
                <c:pt idx="2">
                  <c:v>46097</c:v>
                </c:pt>
                <c:pt idx="3">
                  <c:v>53808</c:v>
                </c:pt>
                <c:pt idx="4">
                  <c:v>59288</c:v>
                </c:pt>
                <c:pt idx="5">
                  <c:v>64698</c:v>
                </c:pt>
                <c:pt idx="6">
                  <c:v>66806</c:v>
                </c:pt>
                <c:pt idx="7">
                  <c:v>70414</c:v>
                </c:pt>
                <c:pt idx="8">
                  <c:v>73249</c:v>
                </c:pt>
                <c:pt idx="9">
                  <c:v>75707</c:v>
                </c:pt>
                <c:pt idx="10">
                  <c:v>77794</c:v>
                </c:pt>
                <c:pt idx="11">
                  <c:v>84938</c:v>
                </c:pt>
              </c:numCache>
            </c:numRef>
          </c:val>
          <c:smooth val="0"/>
          <c:extLst>
            <c:ext xmlns:c16="http://schemas.microsoft.com/office/drawing/2014/chart" uri="{C3380CC4-5D6E-409C-BE32-E72D297353CC}">
              <c16:uniqueId val="{00000001-D742-4314-947F-D8F74D971462}"/>
            </c:ext>
          </c:extLst>
        </c:ser>
        <c:ser>
          <c:idx val="2"/>
          <c:order val="2"/>
          <c:tx>
            <c:strRef>
              <c:f>'Figure Inputs'!$A$4</c:f>
              <c:strCache>
                <c:ptCount val="1"/>
                <c:pt idx="0">
                  <c:v>Average Landings +2 SE</c:v>
                </c:pt>
              </c:strCache>
            </c:strRef>
          </c:tx>
          <c:spPr>
            <a:ln w="22225" cap="rnd">
              <a:solidFill>
                <a:schemeClr val="accent5">
                  <a:lumMod val="75000"/>
                </a:schemeClr>
              </a:solidFill>
              <a:round/>
            </a:ln>
            <a:effectLst/>
          </c:spPr>
          <c:marker>
            <c:symbol val="none"/>
          </c:marker>
          <c:cat>
            <c:strRef>
              <c:f>'Figure Inputs'!$B$1:$M$1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'Figure Inputs'!$B$4:$M$4</c:f>
              <c:numCache>
                <c:formatCode>#,##0</c:formatCode>
                <c:ptCount val="12"/>
                <c:pt idx="0">
                  <c:v>26424</c:v>
                </c:pt>
                <c:pt idx="1">
                  <c:v>47236</c:v>
                </c:pt>
                <c:pt idx="2">
                  <c:v>53464</c:v>
                </c:pt>
                <c:pt idx="3">
                  <c:v>62706</c:v>
                </c:pt>
                <c:pt idx="4">
                  <c:v>69793</c:v>
                </c:pt>
                <c:pt idx="5">
                  <c:v>76700</c:v>
                </c:pt>
                <c:pt idx="6">
                  <c:v>79001</c:v>
                </c:pt>
                <c:pt idx="7">
                  <c:v>83593</c:v>
                </c:pt>
                <c:pt idx="8">
                  <c:v>87229</c:v>
                </c:pt>
                <c:pt idx="9">
                  <c:v>90226</c:v>
                </c:pt>
                <c:pt idx="10">
                  <c:v>92669</c:v>
                </c:pt>
                <c:pt idx="11">
                  <c:v>101269</c:v>
                </c:pt>
              </c:numCache>
            </c:numRef>
          </c:val>
          <c:smooth val="0"/>
          <c:extLst>
            <c:ext xmlns:c16="http://schemas.microsoft.com/office/drawing/2014/chart" uri="{C3380CC4-5D6E-409C-BE32-E72D297353CC}">
              <c16:uniqueId val="{00000002-D742-4314-947F-D8F74D971462}"/>
            </c:ext>
          </c:extLst>
        </c:ser>
        <c:ser>
          <c:idx val="3"/>
          <c:order val="3"/>
          <c:tx>
            <c:strRef>
              <c:f>'Figure Inputs'!$A$5</c:f>
              <c:strCache>
                <c:ptCount val="1"/>
                <c:pt idx="0">
                  <c:v>Proposed Commercial ACT (48,577 lb ww)</c:v>
                </c:pt>
              </c:strCache>
            </c:strRef>
          </c:tx>
          <c:spPr>
            <a:ln w="22225" cap="rnd">
              <a:solidFill>
                <a:schemeClr val="tx1"/>
              </a:solidFill>
              <a:prstDash val="dash"/>
              <a:round/>
            </a:ln>
            <a:effectLst/>
          </c:spPr>
          <c:marker>
            <c:symbol val="none"/>
          </c:marker>
          <c:cat>
            <c:strRef>
              <c:f>'Figure Inputs'!$B$1:$M$1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'Figure Inputs'!$B$5:$M$5</c:f>
              <c:numCache>
                <c:formatCode>#,##0</c:formatCode>
                <c:ptCount val="12"/>
                <c:pt idx="0">
                  <c:v>48577</c:v>
                </c:pt>
                <c:pt idx="1">
                  <c:v>48577</c:v>
                </c:pt>
                <c:pt idx="2">
                  <c:v>48577</c:v>
                </c:pt>
                <c:pt idx="3">
                  <c:v>48577</c:v>
                </c:pt>
                <c:pt idx="4">
                  <c:v>48577</c:v>
                </c:pt>
                <c:pt idx="5">
                  <c:v>48577</c:v>
                </c:pt>
                <c:pt idx="6">
                  <c:v>48577</c:v>
                </c:pt>
                <c:pt idx="7">
                  <c:v>48577</c:v>
                </c:pt>
                <c:pt idx="8">
                  <c:v>48577</c:v>
                </c:pt>
                <c:pt idx="9">
                  <c:v>48577</c:v>
                </c:pt>
                <c:pt idx="10">
                  <c:v>48577</c:v>
                </c:pt>
                <c:pt idx="11">
                  <c:v>48577</c:v>
                </c:pt>
              </c:numCache>
            </c:numRef>
          </c:val>
          <c:smooth val="0"/>
          <c:extLst>
            <c:ext xmlns:c16="http://schemas.microsoft.com/office/drawing/2014/chart" uri="{C3380CC4-5D6E-409C-BE32-E72D297353CC}">
              <c16:uniqueId val="{00000000-A41C-4AAC-BEF8-D55789C7C73A}"/>
            </c:ext>
          </c:extLst>
        </c:ser>
        <c:ser>
          <c:idx val="4"/>
          <c:order val="4"/>
          <c:tx>
            <c:strRef>
              <c:f>'Figure Inputs'!$A$6</c:f>
              <c:strCache>
                <c:ptCount val="1"/>
                <c:pt idx="0">
                  <c:v>5 Year Average Commercial Landings (97,154 lb ww)</c:v>
                </c:pt>
              </c:strCache>
            </c:strRef>
          </c:tx>
          <c:spPr>
            <a:ln w="22225" cap="rnd">
              <a:solidFill>
                <a:srgbClr val="C00000"/>
              </a:solidFill>
              <a:prstDash val="lgDashDot"/>
              <a:round/>
            </a:ln>
            <a:effectLst/>
          </c:spPr>
          <c:marker>
            <c:symbol val="none"/>
          </c:marker>
          <c:cat>
            <c:strRef>
              <c:f>'Figure Inputs'!$B$1:$M$1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'Figure Inputs'!$B$6:$M$6</c:f>
              <c:numCache>
                <c:formatCode>#,##0</c:formatCode>
                <c:ptCount val="12"/>
                <c:pt idx="0">
                  <c:v>97154</c:v>
                </c:pt>
                <c:pt idx="1">
                  <c:v>97154</c:v>
                </c:pt>
                <c:pt idx="2">
                  <c:v>97154</c:v>
                </c:pt>
                <c:pt idx="3">
                  <c:v>97154</c:v>
                </c:pt>
                <c:pt idx="4">
                  <c:v>97154</c:v>
                </c:pt>
                <c:pt idx="5">
                  <c:v>97154</c:v>
                </c:pt>
                <c:pt idx="6">
                  <c:v>97154</c:v>
                </c:pt>
                <c:pt idx="7">
                  <c:v>97154</c:v>
                </c:pt>
                <c:pt idx="8">
                  <c:v>97154</c:v>
                </c:pt>
                <c:pt idx="9">
                  <c:v>97154</c:v>
                </c:pt>
                <c:pt idx="10">
                  <c:v>97154</c:v>
                </c:pt>
                <c:pt idx="11">
                  <c:v>97154</c:v>
                </c:pt>
              </c:numCache>
            </c:numRef>
          </c:val>
          <c:smooth val="0"/>
          <c:extLst>
            <c:ext xmlns:c16="http://schemas.microsoft.com/office/drawing/2014/chart" uri="{C3380CC4-5D6E-409C-BE32-E72D297353CC}">
              <c16:uniqueId val="{00000001-A41C-4AAC-BEF8-D55789C7C73A}"/>
            </c:ext>
          </c:extLst>
        </c:ser>
        <c:dLbls>
          <c:showLegendKey val="0"/>
          <c:showVal val="0"/>
          <c:showCatName val="0"/>
          <c:showSerName val="0"/>
          <c:showPercent val="0"/>
          <c:showBubbleSize val="0"/>
        </c:dLbls>
        <c:smooth val="0"/>
        <c:axId val="985260096"/>
        <c:axId val="985263840"/>
      </c:lineChart>
      <c:catAx>
        <c:axId val="985260096"/>
        <c:scaling>
          <c:orientation val="minMax"/>
        </c:scaling>
        <c:delete val="0"/>
        <c:axPos val="b"/>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sz="1100" b="1"/>
                  <a:t>MONTH</a:t>
                </a:r>
              </a:p>
            </c:rich>
          </c:tx>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985263840"/>
        <c:crosses val="autoZero"/>
        <c:auto val="1"/>
        <c:lblAlgn val="ctr"/>
        <c:lblOffset val="100"/>
        <c:noMultiLvlLbl val="0"/>
      </c:catAx>
      <c:valAx>
        <c:axId val="985263840"/>
        <c:scaling>
          <c:orientation val="minMax"/>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800" b="1" i="0" u="none" strike="noStrike" kern="1200" baseline="0">
                    <a:solidFill>
                      <a:schemeClr val="tx1">
                        <a:lumMod val="65000"/>
                        <a:lumOff val="35000"/>
                      </a:schemeClr>
                    </a:solidFill>
                    <a:latin typeface="+mn-lt"/>
                    <a:ea typeface="+mn-ea"/>
                    <a:cs typeface="+mn-cs"/>
                  </a:defRPr>
                </a:pPr>
                <a:r>
                  <a:rPr lang="en-US" sz="1400" b="1"/>
                  <a:t>Commercial</a:t>
                </a:r>
                <a:r>
                  <a:rPr lang="en-US" sz="1400" b="1" baseline="0"/>
                  <a:t> L</a:t>
                </a:r>
                <a:r>
                  <a:rPr lang="en-US" sz="1400" b="1"/>
                  <a:t>andings</a:t>
                </a:r>
                <a:r>
                  <a:rPr lang="en-US" sz="1400" b="1" baseline="0"/>
                  <a:t> (lb ww)</a:t>
                </a:r>
                <a:endParaRPr lang="en-US" sz="1400" b="1"/>
              </a:p>
            </c:rich>
          </c:tx>
          <c:layout>
            <c:manualLayout>
              <c:xMode val="edge"/>
              <c:yMode val="edge"/>
              <c:x val="4.2197142023913677E-2"/>
              <c:y val="0.1321546638473346"/>
            </c:manualLayout>
          </c:layout>
          <c:overlay val="0"/>
          <c:spPr>
            <a:noFill/>
            <a:ln>
              <a:noFill/>
            </a:ln>
            <a:effectLst/>
          </c:spPr>
          <c:txPr>
            <a:bodyPr rot="-5400000" spcFirstLastPara="1" vertOverflow="ellipsis" vert="horz" wrap="square" anchor="ctr" anchorCtr="1"/>
            <a:lstStyle/>
            <a:p>
              <a:pPr>
                <a:defRPr sz="1800" b="1"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85260096"/>
        <c:crosses val="autoZero"/>
        <c:crossBetween val="between"/>
      </c:valAx>
      <c:spPr>
        <a:noFill/>
        <a:ln>
          <a:noFill/>
        </a:ln>
        <a:effectLst/>
      </c:spPr>
    </c:plotArea>
    <c:legend>
      <c:legendPos val="b"/>
      <c:layout>
        <c:manualLayout>
          <c:xMode val="edge"/>
          <c:yMode val="edge"/>
          <c:x val="9.0494078874739842E-2"/>
          <c:y val="0.8772147593365357"/>
          <c:w val="0.89426161974444385"/>
          <c:h val="0.1146453351290976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7</xdr:row>
      <xdr:rowOff>0</xdr:rowOff>
    </xdr:from>
    <xdr:to>
      <xdr:col>10</xdr:col>
      <xdr:colOff>304800</xdr:colOff>
      <xdr:row>8</xdr:row>
      <xdr:rowOff>186278</xdr:rowOff>
    </xdr:to>
    <xdr:sp macro="" textlink="">
      <xdr:nvSpPr>
        <xdr:cNvPr id="3075" name="AutoShape 3" descr="Red Snapper"/>
        <xdr:cNvSpPr>
          <a:spLocks noChangeAspect="1" noChangeArrowheads="1"/>
        </xdr:cNvSpPr>
      </xdr:nvSpPr>
      <xdr:spPr bwMode="auto">
        <a:xfrm>
          <a:off x="7315200" y="3169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4</xdr:col>
      <xdr:colOff>60157</xdr:colOff>
      <xdr:row>19</xdr:row>
      <xdr:rowOff>20051</xdr:rowOff>
    </xdr:from>
    <xdr:to>
      <xdr:col>4</xdr:col>
      <xdr:colOff>1229589</xdr:colOff>
      <xdr:row>20</xdr:row>
      <xdr:rowOff>0</xdr:rowOff>
    </xdr:to>
    <xdr:sp macro="" textlink="">
      <xdr:nvSpPr>
        <xdr:cNvPr id="14" name="Right Triangle 13"/>
        <xdr:cNvSpPr/>
      </xdr:nvSpPr>
      <xdr:spPr>
        <a:xfrm rot="10800000">
          <a:off x="4331524" y="12283489"/>
          <a:ext cx="1169432" cy="337135"/>
        </a:xfrm>
        <a:prstGeom prst="rtTriangle">
          <a:avLst/>
        </a:prstGeom>
        <a:solidFill>
          <a:schemeClr val="tx2">
            <a:lumMod val="75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35018</xdr:colOff>
      <xdr:row>20</xdr:row>
      <xdr:rowOff>91046</xdr:rowOff>
    </xdr:from>
    <xdr:to>
      <xdr:col>13</xdr:col>
      <xdr:colOff>329173</xdr:colOff>
      <xdr:row>38</xdr:row>
      <xdr:rowOff>70036</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14</xdr:col>
      <xdr:colOff>142875</xdr:colOff>
      <xdr:row>1</xdr:row>
      <xdr:rowOff>9497</xdr:rowOff>
    </xdr:from>
    <xdr:to>
      <xdr:col>18</xdr:col>
      <xdr:colOff>428625</xdr:colOff>
      <xdr:row>4</xdr:row>
      <xdr:rowOff>253596</xdr:rowOff>
    </xdr:to>
    <xdr:pic>
      <xdr:nvPicPr>
        <xdr:cNvPr id="8" name="Picture 7" descr="Black Sea Bass | Department Of Natural Resources Division"/>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9848" r="18967"/>
        <a:stretch/>
      </xdr:blipFill>
      <xdr:spPr bwMode="auto">
        <a:xfrm>
          <a:off x="10220325" y="219047"/>
          <a:ext cx="2724150" cy="1362446"/>
        </a:xfrm>
        <a:prstGeom prst="rect">
          <a:avLst/>
        </a:prstGeom>
        <a:solidFill>
          <a:schemeClr val="bg1"/>
        </a:solid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T39"/>
  <sheetViews>
    <sheetView tabSelected="1" zoomScale="148" zoomScaleNormal="148" workbookViewId="0">
      <selection activeCell="H11" sqref="H11"/>
    </sheetView>
  </sheetViews>
  <sheetFormatPr defaultRowHeight="15"/>
  <cols>
    <col min="1" max="1" width="2.7109375" style="75" customWidth="1"/>
    <col min="2" max="4" width="9.140625" style="76"/>
    <col min="5" max="16" width="8.7109375" style="76" customWidth="1"/>
    <col min="17" max="17" width="10.7109375" style="76" customWidth="1"/>
    <col min="18" max="18" width="8.42578125" style="58" customWidth="1"/>
    <col min="19" max="19" width="14.140625" style="58" customWidth="1"/>
    <col min="20" max="20" width="2.140625" style="58" customWidth="1"/>
    <col min="21" max="16384" width="9.140625" style="46"/>
  </cols>
  <sheetData>
    <row r="1" spans="1:20" ht="16.5" thickTop="1" thickBot="1">
      <c r="A1" s="59"/>
      <c r="B1" s="60"/>
      <c r="C1" s="60"/>
      <c r="D1" s="60"/>
      <c r="E1" s="60"/>
      <c r="F1" s="60"/>
      <c r="G1" s="60"/>
      <c r="H1" s="60"/>
      <c r="I1" s="60"/>
      <c r="J1" s="60"/>
      <c r="K1" s="60"/>
      <c r="L1" s="60"/>
      <c r="M1" s="60"/>
      <c r="N1" s="60"/>
      <c r="O1" s="60"/>
      <c r="P1" s="60"/>
      <c r="Q1" s="60"/>
      <c r="R1" s="50"/>
      <c r="S1" s="50"/>
      <c r="T1" s="50"/>
    </row>
    <row r="2" spans="1:20" ht="19.5" thickBot="1">
      <c r="A2" s="59"/>
      <c r="B2" s="122" t="s">
        <v>74</v>
      </c>
      <c r="C2" s="123"/>
      <c r="D2" s="123"/>
      <c r="E2" s="123"/>
      <c r="F2" s="123"/>
      <c r="G2" s="123"/>
      <c r="H2" s="123"/>
      <c r="I2" s="123"/>
      <c r="J2" s="123"/>
      <c r="K2" s="123"/>
      <c r="L2" s="123"/>
      <c r="M2" s="124"/>
      <c r="N2" s="59"/>
      <c r="O2" s="59"/>
      <c r="P2" s="59"/>
      <c r="Q2" s="59"/>
      <c r="R2" s="49"/>
      <c r="S2" s="49"/>
      <c r="T2" s="49"/>
    </row>
    <row r="3" spans="1:20" ht="34.5" customHeight="1">
      <c r="A3" s="59"/>
      <c r="B3" s="125" t="s">
        <v>75</v>
      </c>
      <c r="C3" s="126"/>
      <c r="D3" s="126"/>
      <c r="E3" s="126"/>
      <c r="F3" s="126"/>
      <c r="G3" s="126"/>
      <c r="H3" s="126"/>
      <c r="I3" s="126"/>
      <c r="J3" s="126"/>
      <c r="K3" s="126"/>
      <c r="L3" s="126"/>
      <c r="M3" s="127"/>
      <c r="N3" s="61"/>
      <c r="O3" s="62"/>
      <c r="P3" s="63"/>
      <c r="Q3" s="59"/>
      <c r="R3" s="49"/>
      <c r="S3" s="49"/>
      <c r="T3" s="49"/>
    </row>
    <row r="4" spans="1:20" ht="34.5" customHeight="1">
      <c r="A4" s="59"/>
      <c r="B4" s="125"/>
      <c r="C4" s="126"/>
      <c r="D4" s="126"/>
      <c r="E4" s="126"/>
      <c r="F4" s="126"/>
      <c r="G4" s="126"/>
      <c r="H4" s="126"/>
      <c r="I4" s="126"/>
      <c r="J4" s="126"/>
      <c r="K4" s="126"/>
      <c r="L4" s="126"/>
      <c r="M4" s="127"/>
      <c r="N4" s="61"/>
      <c r="O4" s="61"/>
      <c r="P4" s="61"/>
      <c r="Q4" s="59"/>
      <c r="R4" s="49"/>
      <c r="S4" s="49"/>
      <c r="T4" s="49"/>
    </row>
    <row r="5" spans="1:20" ht="24" customHeight="1" thickBot="1">
      <c r="A5" s="59"/>
      <c r="B5" s="128"/>
      <c r="C5" s="129"/>
      <c r="D5" s="129"/>
      <c r="E5" s="129"/>
      <c r="F5" s="129"/>
      <c r="G5" s="129"/>
      <c r="H5" s="129"/>
      <c r="I5" s="129"/>
      <c r="J5" s="129"/>
      <c r="K5" s="129"/>
      <c r="L5" s="129"/>
      <c r="M5" s="130"/>
      <c r="N5" s="59"/>
      <c r="O5" s="59"/>
      <c r="P5" s="59"/>
      <c r="Q5" s="59"/>
      <c r="R5" s="49"/>
      <c r="S5" s="49"/>
      <c r="T5" s="49"/>
    </row>
    <row r="6" spans="1:20" ht="15.75" thickBot="1">
      <c r="A6" s="59"/>
      <c r="B6" s="63"/>
      <c r="C6" s="59"/>
      <c r="D6" s="59"/>
      <c r="E6" s="59"/>
      <c r="F6" s="59"/>
      <c r="G6" s="59"/>
      <c r="H6" s="59"/>
      <c r="I6" s="59"/>
      <c r="J6" s="59"/>
      <c r="K6" s="59"/>
      <c r="L6" s="59"/>
      <c r="M6" s="59"/>
      <c r="N6" s="59"/>
      <c r="O6" s="59"/>
      <c r="P6" s="59"/>
      <c r="Q6" s="59"/>
      <c r="R6" s="49"/>
      <c r="S6" s="49"/>
      <c r="T6" s="49"/>
    </row>
    <row r="7" spans="1:20" ht="15.75" thickBot="1">
      <c r="A7" s="64"/>
      <c r="B7" s="65"/>
      <c r="C7" s="65"/>
      <c r="D7" s="65"/>
      <c r="E7" s="65"/>
      <c r="F7" s="65"/>
      <c r="G7" s="65"/>
      <c r="H7" s="65"/>
      <c r="I7" s="65"/>
      <c r="J7" s="65"/>
      <c r="K7" s="65"/>
      <c r="L7" s="65"/>
      <c r="M7" s="65"/>
      <c r="N7" s="65"/>
      <c r="O7" s="65"/>
      <c r="P7" s="65"/>
      <c r="Q7" s="65"/>
      <c r="R7" s="52"/>
      <c r="S7" s="52"/>
      <c r="T7" s="52"/>
    </row>
    <row r="8" spans="1:20" ht="10.5" customHeight="1" thickBot="1">
      <c r="A8" s="66"/>
      <c r="B8" s="67"/>
      <c r="C8" s="67"/>
      <c r="D8" s="67"/>
      <c r="E8" s="67"/>
      <c r="F8" s="67"/>
      <c r="G8" s="67"/>
      <c r="H8" s="67"/>
      <c r="I8" s="67"/>
      <c r="J8" s="67"/>
      <c r="K8" s="67"/>
      <c r="L8" s="67"/>
      <c r="M8" s="67"/>
      <c r="N8" s="67"/>
      <c r="O8" s="67"/>
      <c r="P8" s="67"/>
      <c r="Q8" s="67"/>
      <c r="R8" s="53"/>
      <c r="S8" s="53"/>
      <c r="T8" s="53"/>
    </row>
    <row r="9" spans="1:20" ht="19.5" thickBot="1">
      <c r="A9" s="66"/>
      <c r="B9" s="67"/>
      <c r="C9" s="67"/>
      <c r="D9" s="67"/>
      <c r="E9" s="77" t="s">
        <v>1</v>
      </c>
      <c r="F9" s="78" t="s">
        <v>2</v>
      </c>
      <c r="G9" s="78" t="s">
        <v>3</v>
      </c>
      <c r="H9" s="78" t="s">
        <v>4</v>
      </c>
      <c r="I9" s="78" t="s">
        <v>5</v>
      </c>
      <c r="J9" s="78" t="s">
        <v>6</v>
      </c>
      <c r="K9" s="78" t="s">
        <v>7</v>
      </c>
      <c r="L9" s="78" t="s">
        <v>8</v>
      </c>
      <c r="M9" s="78" t="s">
        <v>9</v>
      </c>
      <c r="N9" s="78" t="s">
        <v>10</v>
      </c>
      <c r="O9" s="78" t="s">
        <v>11</v>
      </c>
      <c r="P9" s="79" t="s">
        <v>12</v>
      </c>
      <c r="Q9" s="67"/>
      <c r="R9" s="53"/>
      <c r="S9" s="107" t="s">
        <v>65</v>
      </c>
      <c r="T9" s="53"/>
    </row>
    <row r="10" spans="1:20" ht="16.5" thickBot="1">
      <c r="A10" s="66"/>
      <c r="B10" s="67"/>
      <c r="C10" s="67"/>
      <c r="D10" s="68"/>
      <c r="E10" s="83">
        <v>31</v>
      </c>
      <c r="F10" s="84">
        <v>28</v>
      </c>
      <c r="G10" s="84">
        <v>31</v>
      </c>
      <c r="H10" s="84">
        <v>30</v>
      </c>
      <c r="I10" s="84">
        <v>31</v>
      </c>
      <c r="J10" s="84">
        <v>30</v>
      </c>
      <c r="K10" s="84">
        <v>31</v>
      </c>
      <c r="L10" s="84">
        <v>31</v>
      </c>
      <c r="M10" s="84">
        <v>30</v>
      </c>
      <c r="N10" s="84">
        <v>31</v>
      </c>
      <c r="O10" s="84">
        <v>30</v>
      </c>
      <c r="P10" s="85">
        <v>31</v>
      </c>
      <c r="Q10" s="69" t="s">
        <v>69</v>
      </c>
      <c r="R10" s="53"/>
      <c r="S10" s="142">
        <f>Inputs!N39</f>
        <v>0</v>
      </c>
      <c r="T10" s="53"/>
    </row>
    <row r="11" spans="1:20" ht="16.5" thickBot="1">
      <c r="A11" s="98"/>
      <c r="B11" s="99"/>
      <c r="C11" s="99"/>
      <c r="D11" s="103" t="s">
        <v>72</v>
      </c>
      <c r="E11" s="86">
        <v>0</v>
      </c>
      <c r="F11" s="86">
        <v>0</v>
      </c>
      <c r="G11" s="86">
        <v>0</v>
      </c>
      <c r="H11" s="86">
        <v>0</v>
      </c>
      <c r="I11" s="86">
        <v>0</v>
      </c>
      <c r="J11" s="86">
        <v>0</v>
      </c>
      <c r="K11" s="86">
        <v>0</v>
      </c>
      <c r="L11" s="86">
        <v>0</v>
      </c>
      <c r="M11" s="86">
        <v>0</v>
      </c>
      <c r="N11" s="86">
        <v>0</v>
      </c>
      <c r="O11" s="86">
        <v>0</v>
      </c>
      <c r="P11" s="86">
        <v>0</v>
      </c>
      <c r="Q11" s="69" t="s">
        <v>70</v>
      </c>
      <c r="R11" s="53"/>
      <c r="S11" s="143"/>
      <c r="T11" s="53"/>
    </row>
    <row r="12" spans="1:20" ht="16.5" thickBot="1">
      <c r="A12" s="98"/>
      <c r="B12" s="99"/>
      <c r="C12" s="99"/>
      <c r="D12" s="100"/>
      <c r="E12" s="87">
        <f>IF(ISNUMBER(Inputs!B39/Inputs!B3),Inputs!B39/Inputs!B3,0%)</f>
        <v>0</v>
      </c>
      <c r="F12" s="87">
        <f>IF(ISNUMBER(Inputs!C39/Inputs!C3),Inputs!C39/Inputs!C3,0%)</f>
        <v>0</v>
      </c>
      <c r="G12" s="87">
        <f>IF(ISNUMBER(Inputs!D39/Inputs!D3),Inputs!D39/Inputs!D3,0%)</f>
        <v>0</v>
      </c>
      <c r="H12" s="87">
        <f>IF(ISNUMBER(Inputs!E39/Inputs!E3),Inputs!E39/Inputs!E3,0%)</f>
        <v>0</v>
      </c>
      <c r="I12" s="87">
        <f>IF(ISNUMBER(Inputs!F39/Inputs!F3),Inputs!F39/Inputs!F3,0%)</f>
        <v>0</v>
      </c>
      <c r="J12" s="87">
        <f>IF(ISNUMBER(Inputs!G39/Inputs!G3),Inputs!G39/Inputs!G3,0%)</f>
        <v>0</v>
      </c>
      <c r="K12" s="87">
        <f>IF(ISNUMBER(Inputs!H39/Inputs!H3),Inputs!H39/Inputs!H3,0%)</f>
        <v>0</v>
      </c>
      <c r="L12" s="87">
        <f>IF(ISNUMBER(Inputs!I39/Inputs!I3),Inputs!I39/Inputs!I3,0%)</f>
        <v>0</v>
      </c>
      <c r="M12" s="87">
        <f>IF(ISNUMBER(Inputs!J39/Inputs!J3),Inputs!J39/Inputs!J3,0%)</f>
        <v>0</v>
      </c>
      <c r="N12" s="87">
        <f>IF(ISNUMBER(Inputs!K39/Inputs!K3),Inputs!K39/Inputs!K3,0%)</f>
        <v>0</v>
      </c>
      <c r="O12" s="87">
        <f>IF(ISNUMBER(Inputs!L39/Inputs!L3),Inputs!L39/Inputs!L3,0%)</f>
        <v>0</v>
      </c>
      <c r="P12" s="88">
        <f>IF(ISNUMBER(Inputs!M39/Inputs!M3),Inputs!M39/Inputs!M3,0%)</f>
        <v>0</v>
      </c>
      <c r="Q12" s="69" t="s">
        <v>71</v>
      </c>
      <c r="R12" s="53"/>
      <c r="S12" s="144"/>
      <c r="T12" s="53"/>
    </row>
    <row r="13" spans="1:20" ht="9" customHeight="1" thickBot="1">
      <c r="A13" s="98"/>
      <c r="B13" s="99"/>
      <c r="C13" s="99"/>
      <c r="D13" s="99"/>
      <c r="E13" s="67"/>
      <c r="F13" s="67"/>
      <c r="G13" s="67"/>
      <c r="H13" s="67"/>
      <c r="I13" s="67"/>
      <c r="J13" s="67"/>
      <c r="K13" s="67"/>
      <c r="L13" s="67"/>
      <c r="M13" s="67"/>
      <c r="N13" s="67"/>
      <c r="O13" s="67"/>
      <c r="P13" s="67"/>
      <c r="Q13" s="67"/>
      <c r="R13" s="53"/>
      <c r="S13" s="53"/>
      <c r="T13" s="53"/>
    </row>
    <row r="14" spans="1:20" s="47" customFormat="1" ht="30" customHeight="1" thickBot="1">
      <c r="A14" s="101"/>
      <c r="B14" s="102"/>
      <c r="C14" s="102"/>
      <c r="D14" s="103"/>
      <c r="E14" s="72"/>
      <c r="F14" s="72"/>
      <c r="G14" s="72"/>
      <c r="H14" s="72"/>
      <c r="I14" s="70"/>
      <c r="J14" s="70"/>
      <c r="K14" s="70"/>
      <c r="L14" s="70"/>
      <c r="M14" s="71"/>
      <c r="N14" s="103" t="s">
        <v>73</v>
      </c>
      <c r="O14" s="108" t="s">
        <v>26</v>
      </c>
      <c r="P14" s="109"/>
      <c r="Q14" s="110"/>
      <c r="R14" s="55"/>
      <c r="S14" s="55"/>
      <c r="T14" s="54"/>
    </row>
    <row r="15" spans="1:20" ht="9.75" customHeight="1" thickBot="1">
      <c r="A15" s="98"/>
      <c r="B15" s="99"/>
      <c r="C15" s="99"/>
      <c r="D15" s="99"/>
      <c r="E15" s="67"/>
      <c r="F15" s="67"/>
      <c r="G15" s="67"/>
      <c r="H15" s="67"/>
      <c r="I15" s="67"/>
      <c r="J15" s="67"/>
      <c r="K15" s="67"/>
      <c r="L15" s="67"/>
      <c r="M15" s="67"/>
      <c r="N15" s="67"/>
      <c r="O15" s="67"/>
      <c r="P15" s="67"/>
      <c r="Q15" s="67"/>
      <c r="R15" s="53"/>
      <c r="S15" s="53"/>
      <c r="T15" s="53"/>
    </row>
    <row r="16" spans="1:20" ht="27" customHeight="1" thickBot="1">
      <c r="A16" s="131" t="s">
        <v>35</v>
      </c>
      <c r="B16" s="131"/>
      <c r="C16" s="131"/>
      <c r="D16" s="132"/>
      <c r="E16" s="80" t="s">
        <v>1</v>
      </c>
      <c r="F16" s="81" t="s">
        <v>2</v>
      </c>
      <c r="G16" s="81" t="s">
        <v>3</v>
      </c>
      <c r="H16" s="81" t="s">
        <v>4</v>
      </c>
      <c r="I16" s="81" t="s">
        <v>5</v>
      </c>
      <c r="J16" s="81" t="s">
        <v>6</v>
      </c>
      <c r="K16" s="81" t="s">
        <v>7</v>
      </c>
      <c r="L16" s="81" t="s">
        <v>8</v>
      </c>
      <c r="M16" s="81" t="s">
        <v>9</v>
      </c>
      <c r="N16" s="81" t="s">
        <v>10</v>
      </c>
      <c r="O16" s="81" t="s">
        <v>11</v>
      </c>
      <c r="P16" s="81" t="s">
        <v>12</v>
      </c>
      <c r="Q16" s="82" t="s">
        <v>23</v>
      </c>
      <c r="R16" s="53"/>
      <c r="S16" s="53"/>
      <c r="T16" s="53"/>
    </row>
    <row r="17" spans="1:20" s="48" customFormat="1" ht="22.5" customHeight="1" thickBot="1">
      <c r="A17" s="101"/>
      <c r="B17" s="104"/>
      <c r="C17" s="104"/>
      <c r="D17" s="105" t="s">
        <v>64</v>
      </c>
      <c r="E17" s="89">
        <f>Inputs!B44</f>
        <v>18405</v>
      </c>
      <c r="F17" s="90">
        <f>Inputs!C44</f>
        <v>14436</v>
      </c>
      <c r="G17" s="90">
        <f>Inputs!D44</f>
        <v>5888</v>
      </c>
      <c r="H17" s="90">
        <f>Inputs!E44</f>
        <v>6179</v>
      </c>
      <c r="I17" s="90">
        <f>Inputs!F44</f>
        <v>3874</v>
      </c>
      <c r="J17" s="90">
        <f>Inputs!G44</f>
        <v>3913</v>
      </c>
      <c r="K17" s="90">
        <f>Inputs!H44</f>
        <v>1916</v>
      </c>
      <c r="L17" s="90">
        <f>Inputs!I44</f>
        <v>2624</v>
      </c>
      <c r="M17" s="90">
        <f>Inputs!J44</f>
        <v>2033</v>
      </c>
      <c r="N17" s="90">
        <f>Inputs!K44</f>
        <v>1920</v>
      </c>
      <c r="O17" s="90">
        <f>Inputs!L44</f>
        <v>1731</v>
      </c>
      <c r="P17" s="90">
        <f>Inputs!M44</f>
        <v>5688</v>
      </c>
      <c r="Q17" s="91">
        <f>SUM(E17:P17)</f>
        <v>68607</v>
      </c>
      <c r="R17" s="53"/>
      <c r="S17" s="53"/>
      <c r="T17" s="53"/>
    </row>
    <row r="18" spans="1:20" s="48" customFormat="1" ht="22.5" customHeight="1" thickBot="1">
      <c r="A18" s="101"/>
      <c r="B18" s="104"/>
      <c r="C18" s="104"/>
      <c r="D18" s="105" t="s">
        <v>55</v>
      </c>
      <c r="E18" s="92">
        <f>Inputs!B46</f>
        <v>22415</v>
      </c>
      <c r="F18" s="93">
        <f>Inputs!C46</f>
        <v>17624</v>
      </c>
      <c r="G18" s="93">
        <f>Inputs!D46</f>
        <v>6058</v>
      </c>
      <c r="H18" s="93">
        <f>Inputs!E46</f>
        <v>7711</v>
      </c>
      <c r="I18" s="93">
        <f>Inputs!F46</f>
        <v>5480</v>
      </c>
      <c r="J18" s="93">
        <f>Inputs!G46</f>
        <v>5410</v>
      </c>
      <c r="K18" s="93">
        <f>Inputs!H46</f>
        <v>2108</v>
      </c>
      <c r="L18" s="93">
        <f>Inputs!I46</f>
        <v>3608</v>
      </c>
      <c r="M18" s="93">
        <f>Inputs!J46</f>
        <v>2835</v>
      </c>
      <c r="N18" s="93">
        <f>Inputs!K46</f>
        <v>2458</v>
      </c>
      <c r="O18" s="93">
        <f>Inputs!L46</f>
        <v>2087</v>
      </c>
      <c r="P18" s="93">
        <f>Inputs!M46</f>
        <v>7144</v>
      </c>
      <c r="Q18" s="94">
        <f t="shared" ref="Q18:Q19" si="0">SUM(E18:P18)</f>
        <v>84938</v>
      </c>
      <c r="R18" s="53"/>
      <c r="S18" s="53"/>
      <c r="T18" s="53"/>
    </row>
    <row r="19" spans="1:20" s="48" customFormat="1" ht="22.5" customHeight="1" thickBot="1">
      <c r="A19" s="101"/>
      <c r="B19" s="104"/>
      <c r="C19" s="104"/>
      <c r="D19" s="105" t="s">
        <v>56</v>
      </c>
      <c r="E19" s="95">
        <f>Inputs!B48</f>
        <v>26424</v>
      </c>
      <c r="F19" s="96">
        <f>Inputs!C48</f>
        <v>20812</v>
      </c>
      <c r="G19" s="96">
        <f>Inputs!D48</f>
        <v>6228</v>
      </c>
      <c r="H19" s="96">
        <f>Inputs!E48</f>
        <v>9242</v>
      </c>
      <c r="I19" s="96">
        <f>Inputs!F48</f>
        <v>7087</v>
      </c>
      <c r="J19" s="96">
        <f>Inputs!G48</f>
        <v>6907</v>
      </c>
      <c r="K19" s="96">
        <f>Inputs!H48</f>
        <v>2301</v>
      </c>
      <c r="L19" s="96">
        <f>Inputs!I48</f>
        <v>4592</v>
      </c>
      <c r="M19" s="96">
        <f>Inputs!J48</f>
        <v>3636</v>
      </c>
      <c r="N19" s="96">
        <f>Inputs!K48</f>
        <v>2997</v>
      </c>
      <c r="O19" s="96">
        <f>Inputs!L48</f>
        <v>2443</v>
      </c>
      <c r="P19" s="96">
        <f>Inputs!M48</f>
        <v>8600</v>
      </c>
      <c r="Q19" s="97">
        <f t="shared" si="0"/>
        <v>101269</v>
      </c>
      <c r="R19" s="53"/>
      <c r="S19" s="53"/>
      <c r="T19" s="53"/>
    </row>
    <row r="20" spans="1:20">
      <c r="A20" s="66"/>
      <c r="B20" s="67"/>
      <c r="C20" s="67"/>
      <c r="D20" s="67"/>
      <c r="E20" s="67"/>
      <c r="F20" s="67"/>
      <c r="G20" s="67"/>
      <c r="H20" s="67"/>
      <c r="I20" s="67"/>
      <c r="J20" s="67"/>
      <c r="K20" s="67"/>
      <c r="L20" s="67"/>
      <c r="M20" s="67"/>
      <c r="N20" s="67"/>
      <c r="O20" s="67"/>
      <c r="P20" s="67"/>
      <c r="Q20" s="67"/>
      <c r="R20" s="53"/>
      <c r="S20" s="53"/>
      <c r="T20" s="53"/>
    </row>
    <row r="21" spans="1:20" ht="15" customHeight="1">
      <c r="A21" s="73"/>
      <c r="B21" s="62"/>
      <c r="C21" s="62"/>
      <c r="D21" s="62"/>
      <c r="E21" s="62"/>
      <c r="F21" s="62"/>
      <c r="G21" s="62"/>
      <c r="H21" s="62"/>
      <c r="I21" s="62"/>
      <c r="J21" s="62"/>
      <c r="K21" s="62"/>
      <c r="L21" s="62"/>
      <c r="M21" s="62"/>
      <c r="N21" s="62"/>
      <c r="O21" s="133" t="s">
        <v>57</v>
      </c>
      <c r="P21" s="133"/>
      <c r="Q21" s="133"/>
      <c r="R21" s="133"/>
      <c r="S21" s="133"/>
      <c r="T21" s="51"/>
    </row>
    <row r="22" spans="1:20" ht="20.25" customHeight="1" thickBot="1">
      <c r="A22" s="73"/>
      <c r="B22" s="62"/>
      <c r="C22" s="62"/>
      <c r="D22" s="62"/>
      <c r="E22" s="62"/>
      <c r="F22" s="62"/>
      <c r="G22" s="62"/>
      <c r="H22" s="62"/>
      <c r="I22" s="62"/>
      <c r="J22" s="62"/>
      <c r="K22" s="62"/>
      <c r="L22" s="62"/>
      <c r="M22" s="62"/>
      <c r="N22" s="62"/>
      <c r="O22" s="133"/>
      <c r="P22" s="133"/>
      <c r="Q22" s="133"/>
      <c r="R22" s="133"/>
      <c r="S22" s="133"/>
      <c r="T22" s="51"/>
    </row>
    <row r="23" spans="1:20" ht="15" customHeight="1">
      <c r="A23" s="73"/>
      <c r="B23" s="62"/>
      <c r="C23" s="62"/>
      <c r="D23" s="62"/>
      <c r="E23" s="62"/>
      <c r="F23" s="62"/>
      <c r="G23" s="62"/>
      <c r="H23" s="62"/>
      <c r="I23" s="62"/>
      <c r="J23" s="62"/>
      <c r="K23" s="62"/>
      <c r="L23" s="62"/>
      <c r="M23" s="62"/>
      <c r="N23" s="62"/>
      <c r="O23" s="145">
        <f>'Closure Dates'!P2</f>
        <v>46172</v>
      </c>
      <c r="P23" s="146"/>
      <c r="Q23" s="147"/>
      <c r="R23" s="56"/>
      <c r="S23" s="151">
        <f>'Closure Dates'!P8</f>
        <v>149</v>
      </c>
      <c r="T23" s="51"/>
    </row>
    <row r="24" spans="1:20" ht="15.75" customHeight="1">
      <c r="A24" s="73"/>
      <c r="B24" s="62"/>
      <c r="C24" s="62"/>
      <c r="D24" s="62"/>
      <c r="E24" s="62"/>
      <c r="F24" s="62"/>
      <c r="G24" s="62"/>
      <c r="H24" s="62"/>
      <c r="I24" s="62"/>
      <c r="J24" s="62"/>
      <c r="K24" s="62"/>
      <c r="L24" s="62"/>
      <c r="M24" s="62"/>
      <c r="N24" s="62"/>
      <c r="O24" s="148"/>
      <c r="P24" s="149"/>
      <c r="Q24" s="150"/>
      <c r="R24" s="56"/>
      <c r="S24" s="152"/>
      <c r="T24" s="51"/>
    </row>
    <row r="25" spans="1:20" ht="15" customHeight="1" thickBot="1">
      <c r="A25" s="73"/>
      <c r="B25" s="62"/>
      <c r="C25" s="62"/>
      <c r="D25" s="62"/>
      <c r="E25" s="62"/>
      <c r="F25" s="62"/>
      <c r="G25" s="62"/>
      <c r="H25" s="62"/>
      <c r="I25" s="62"/>
      <c r="J25" s="62"/>
      <c r="K25" s="62"/>
      <c r="L25" s="62"/>
      <c r="M25" s="62"/>
      <c r="N25" s="62"/>
      <c r="O25" s="148"/>
      <c r="P25" s="149"/>
      <c r="Q25" s="150"/>
      <c r="R25" s="57"/>
      <c r="S25" s="152"/>
      <c r="T25" s="51"/>
    </row>
    <row r="26" spans="1:20" ht="22.5" customHeight="1" thickBot="1">
      <c r="A26" s="73"/>
      <c r="B26" s="62"/>
      <c r="C26" s="62"/>
      <c r="D26" s="62"/>
      <c r="E26" s="62"/>
      <c r="F26" s="62"/>
      <c r="G26" s="62"/>
      <c r="H26" s="62"/>
      <c r="I26" s="62"/>
      <c r="J26" s="62"/>
      <c r="K26" s="62"/>
      <c r="L26" s="62"/>
      <c r="M26" s="62"/>
      <c r="N26" s="62"/>
      <c r="O26" s="119" t="s">
        <v>62</v>
      </c>
      <c r="P26" s="120"/>
      <c r="Q26" s="121"/>
      <c r="R26" s="57"/>
      <c r="S26" s="106" t="s">
        <v>42</v>
      </c>
      <c r="T26" s="51"/>
    </row>
    <row r="27" spans="1:20" ht="15" customHeight="1">
      <c r="A27" s="73"/>
      <c r="B27" s="62"/>
      <c r="C27" s="62"/>
      <c r="D27" s="62"/>
      <c r="E27" s="62"/>
      <c r="F27" s="62"/>
      <c r="G27" s="62"/>
      <c r="H27" s="62"/>
      <c r="I27" s="62"/>
      <c r="J27" s="62"/>
      <c r="K27" s="62"/>
      <c r="L27" s="62"/>
      <c r="M27" s="62"/>
      <c r="N27" s="62"/>
      <c r="O27" s="133" t="s">
        <v>58</v>
      </c>
      <c r="P27" s="133"/>
      <c r="Q27" s="133"/>
      <c r="R27" s="133"/>
      <c r="S27" s="133"/>
      <c r="T27" s="51"/>
    </row>
    <row r="28" spans="1:20" ht="20.25" customHeight="1" thickBot="1">
      <c r="A28" s="73"/>
      <c r="B28" s="62"/>
      <c r="C28" s="62"/>
      <c r="D28" s="62"/>
      <c r="E28" s="62"/>
      <c r="F28" s="62"/>
      <c r="G28" s="62"/>
      <c r="H28" s="62"/>
      <c r="I28" s="62"/>
      <c r="J28" s="62"/>
      <c r="K28" s="62"/>
      <c r="L28" s="62"/>
      <c r="M28" s="62"/>
      <c r="N28" s="62"/>
      <c r="O28" s="133"/>
      <c r="P28" s="133"/>
      <c r="Q28" s="133"/>
      <c r="R28" s="133"/>
      <c r="S28" s="133"/>
      <c r="T28" s="51"/>
    </row>
    <row r="29" spans="1:20" ht="15" customHeight="1">
      <c r="A29" s="73"/>
      <c r="B29" s="62"/>
      <c r="C29" s="62"/>
      <c r="D29" s="62"/>
      <c r="E29" s="62"/>
      <c r="F29" s="62"/>
      <c r="G29" s="62"/>
      <c r="H29" s="62"/>
      <c r="I29" s="62"/>
      <c r="J29" s="62"/>
      <c r="K29" s="62"/>
      <c r="L29" s="62"/>
      <c r="M29" s="62"/>
      <c r="N29" s="62"/>
      <c r="O29" s="134">
        <f>'Closure Dates'!Q2</f>
        <v>46122</v>
      </c>
      <c r="P29" s="135"/>
      <c r="Q29" s="136"/>
      <c r="R29" s="56"/>
      <c r="S29" s="140">
        <f>'Closure Dates'!Q8</f>
        <v>99</v>
      </c>
      <c r="T29" s="51"/>
    </row>
    <row r="30" spans="1:20" ht="15" customHeight="1">
      <c r="A30" s="73"/>
      <c r="B30" s="62"/>
      <c r="C30" s="62"/>
      <c r="D30" s="62"/>
      <c r="E30" s="62"/>
      <c r="F30" s="62"/>
      <c r="G30" s="62"/>
      <c r="H30" s="62"/>
      <c r="I30" s="62"/>
      <c r="J30" s="62"/>
      <c r="K30" s="62"/>
      <c r="L30" s="62"/>
      <c r="M30" s="62"/>
      <c r="N30" s="62"/>
      <c r="O30" s="137"/>
      <c r="P30" s="138"/>
      <c r="Q30" s="139"/>
      <c r="R30" s="56"/>
      <c r="S30" s="141"/>
      <c r="T30" s="51"/>
    </row>
    <row r="31" spans="1:20" ht="15" customHeight="1" thickBot="1">
      <c r="A31" s="73"/>
      <c r="B31" s="62"/>
      <c r="C31" s="62"/>
      <c r="D31" s="62"/>
      <c r="E31" s="62"/>
      <c r="F31" s="62"/>
      <c r="G31" s="62"/>
      <c r="H31" s="62"/>
      <c r="I31" s="62"/>
      <c r="J31" s="62"/>
      <c r="K31" s="62"/>
      <c r="L31" s="62"/>
      <c r="M31" s="62"/>
      <c r="N31" s="62"/>
      <c r="O31" s="137"/>
      <c r="P31" s="138"/>
      <c r="Q31" s="139"/>
      <c r="R31" s="56"/>
      <c r="S31" s="141"/>
      <c r="T31" s="51"/>
    </row>
    <row r="32" spans="1:20" ht="22.5" customHeight="1" thickBot="1">
      <c r="A32" s="73"/>
      <c r="B32" s="62"/>
      <c r="C32" s="62"/>
      <c r="D32" s="62"/>
      <c r="E32" s="62"/>
      <c r="F32" s="62"/>
      <c r="G32" s="62"/>
      <c r="H32" s="62"/>
      <c r="I32" s="62"/>
      <c r="J32" s="62"/>
      <c r="K32" s="62"/>
      <c r="L32" s="62"/>
      <c r="M32" s="62"/>
      <c r="N32" s="62"/>
      <c r="O32" s="119" t="s">
        <v>62</v>
      </c>
      <c r="P32" s="120"/>
      <c r="Q32" s="121"/>
      <c r="R32" s="57"/>
      <c r="S32" s="106" t="s">
        <v>42</v>
      </c>
      <c r="T32" s="51"/>
    </row>
    <row r="33" spans="1:20" ht="15.75" customHeight="1">
      <c r="A33" s="73"/>
      <c r="B33" s="62"/>
      <c r="C33" s="62"/>
      <c r="D33" s="62"/>
      <c r="E33" s="62"/>
      <c r="F33" s="62"/>
      <c r="G33" s="62"/>
      <c r="H33" s="62"/>
      <c r="I33" s="62"/>
      <c r="J33" s="62"/>
      <c r="K33" s="62"/>
      <c r="L33" s="62"/>
      <c r="M33" s="62"/>
      <c r="N33" s="62"/>
      <c r="O33" s="133" t="s">
        <v>63</v>
      </c>
      <c r="P33" s="133"/>
      <c r="Q33" s="133"/>
      <c r="R33" s="133"/>
      <c r="S33" s="133"/>
      <c r="T33" s="51"/>
    </row>
    <row r="34" spans="1:20" ht="20.25" customHeight="1" thickBot="1">
      <c r="A34" s="73"/>
      <c r="B34" s="62"/>
      <c r="C34" s="62"/>
      <c r="D34" s="62"/>
      <c r="E34" s="62"/>
      <c r="F34" s="62"/>
      <c r="G34" s="62"/>
      <c r="H34" s="62"/>
      <c r="I34" s="62"/>
      <c r="J34" s="62"/>
      <c r="K34" s="62"/>
      <c r="L34" s="62"/>
      <c r="M34" s="62"/>
      <c r="N34" s="62"/>
      <c r="O34" s="133"/>
      <c r="P34" s="133"/>
      <c r="Q34" s="133"/>
      <c r="R34" s="133"/>
      <c r="S34" s="133"/>
      <c r="T34" s="51"/>
    </row>
    <row r="35" spans="1:20" ht="15" customHeight="1">
      <c r="A35" s="73"/>
      <c r="B35" s="62"/>
      <c r="C35" s="62"/>
      <c r="D35" s="62"/>
      <c r="E35" s="62"/>
      <c r="F35" s="62"/>
      <c r="G35" s="62"/>
      <c r="H35" s="62"/>
      <c r="I35" s="62"/>
      <c r="J35" s="62"/>
      <c r="K35" s="62"/>
      <c r="L35" s="62"/>
      <c r="M35" s="62"/>
      <c r="N35" s="62"/>
      <c r="O35" s="111">
        <f>'Closure Dates'!R2</f>
        <v>46088</v>
      </c>
      <c r="P35" s="112"/>
      <c r="Q35" s="113"/>
      <c r="R35" s="56"/>
      <c r="S35" s="117">
        <f>'Closure Dates'!R8</f>
        <v>65</v>
      </c>
      <c r="T35" s="51"/>
    </row>
    <row r="36" spans="1:20" ht="15.75" customHeight="1">
      <c r="A36" s="73"/>
      <c r="B36" s="62"/>
      <c r="C36" s="62"/>
      <c r="D36" s="62"/>
      <c r="E36" s="62"/>
      <c r="F36" s="62"/>
      <c r="G36" s="62"/>
      <c r="H36" s="62"/>
      <c r="I36" s="62"/>
      <c r="J36" s="62"/>
      <c r="K36" s="62"/>
      <c r="L36" s="62"/>
      <c r="M36" s="62"/>
      <c r="N36" s="62"/>
      <c r="O36" s="114"/>
      <c r="P36" s="115"/>
      <c r="Q36" s="116"/>
      <c r="R36" s="56"/>
      <c r="S36" s="118"/>
      <c r="T36" s="51"/>
    </row>
    <row r="37" spans="1:20" ht="15" customHeight="1" thickBot="1">
      <c r="A37" s="73"/>
      <c r="B37" s="62"/>
      <c r="C37" s="62"/>
      <c r="D37" s="62"/>
      <c r="E37" s="62"/>
      <c r="F37" s="62"/>
      <c r="G37" s="62"/>
      <c r="H37" s="62"/>
      <c r="I37" s="62"/>
      <c r="J37" s="62"/>
      <c r="K37" s="62"/>
      <c r="L37" s="62"/>
      <c r="M37" s="62"/>
      <c r="N37" s="62"/>
      <c r="O37" s="114"/>
      <c r="P37" s="115"/>
      <c r="Q37" s="116"/>
      <c r="R37" s="57"/>
      <c r="S37" s="118"/>
      <c r="T37" s="51"/>
    </row>
    <row r="38" spans="1:20" ht="22.5" customHeight="1" thickBot="1">
      <c r="A38" s="73"/>
      <c r="B38" s="62"/>
      <c r="C38" s="62"/>
      <c r="D38" s="62"/>
      <c r="E38" s="62"/>
      <c r="F38" s="62"/>
      <c r="G38" s="62"/>
      <c r="H38" s="62"/>
      <c r="I38" s="62"/>
      <c r="J38" s="62"/>
      <c r="K38" s="62"/>
      <c r="L38" s="62"/>
      <c r="M38" s="62"/>
      <c r="N38" s="62"/>
      <c r="O38" s="119" t="s">
        <v>62</v>
      </c>
      <c r="P38" s="120"/>
      <c r="Q38" s="121"/>
      <c r="R38" s="57"/>
      <c r="S38" s="106" t="s">
        <v>42</v>
      </c>
      <c r="T38" s="51"/>
    </row>
    <row r="39" spans="1:20" ht="15" customHeight="1">
      <c r="A39" s="73"/>
      <c r="B39" s="62"/>
      <c r="C39" s="62"/>
      <c r="D39" s="62"/>
      <c r="E39" s="62"/>
      <c r="F39" s="62"/>
      <c r="G39" s="62"/>
      <c r="H39" s="62"/>
      <c r="I39" s="62"/>
      <c r="J39" s="62"/>
      <c r="K39" s="62"/>
      <c r="L39" s="62"/>
      <c r="M39" s="62"/>
      <c r="N39" s="62"/>
      <c r="O39" s="62"/>
      <c r="P39" s="74"/>
      <c r="Q39" s="74"/>
      <c r="R39" s="57"/>
      <c r="S39" s="57"/>
      <c r="T39" s="51"/>
    </row>
  </sheetData>
  <sheetProtection algorithmName="SHA-512" hashValue="IUtQxLbM+Cy9lM/MzxRw1ED2Ak1RpOvbyCAqYjA2T+lS5PNHKeEpDJFAlaJi8T3nf4e94SHY6SIQPvNTyoQJ8w==" saltValue="2ZeQy17jHU1H7/ZIr9SAXA==" spinCount="100000" sheet="1" objects="1" scenarios="1"/>
  <mergeCells count="17">
    <mergeCell ref="O26:Q26"/>
    <mergeCell ref="O14:Q14"/>
    <mergeCell ref="O35:Q37"/>
    <mergeCell ref="S35:S37"/>
    <mergeCell ref="O38:Q38"/>
    <mergeCell ref="B2:M2"/>
    <mergeCell ref="B3:M5"/>
    <mergeCell ref="A16:D16"/>
    <mergeCell ref="O32:Q32"/>
    <mergeCell ref="O33:S34"/>
    <mergeCell ref="O27:S28"/>
    <mergeCell ref="O29:Q31"/>
    <mergeCell ref="S29:S31"/>
    <mergeCell ref="S10:S12"/>
    <mergeCell ref="O21:S22"/>
    <mergeCell ref="O23:Q25"/>
    <mergeCell ref="S23:S25"/>
  </mergeCells>
  <conditionalFormatting sqref="E12:P12">
    <cfRule type="cellIs" dxfId="2" priority="11" operator="equal">
      <formula>1</formula>
    </cfRule>
    <cfRule type="cellIs" dxfId="1" priority="12" operator="between">
      <formula>0.00001</formula>
      <formula>0.99999</formula>
    </cfRule>
    <cfRule type="cellIs" dxfId="0" priority="13" operator="equal">
      <formula>0</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Inputs!$B$4:$B$35</xm:f>
          </x14:formula1>
          <xm:sqref>E11</xm:sqref>
        </x14:dataValidation>
        <x14:dataValidation type="list" allowBlank="1" showInputMessage="1" showErrorMessage="1">
          <x14:formula1>
            <xm:f>Inputs!$C$4:$C$32</xm:f>
          </x14:formula1>
          <xm:sqref>F11</xm:sqref>
        </x14:dataValidation>
        <x14:dataValidation type="list" allowBlank="1" showInputMessage="1" showErrorMessage="1">
          <x14:formula1>
            <xm:f>Inputs!$D$4:$D$35</xm:f>
          </x14:formula1>
          <xm:sqref>G11</xm:sqref>
        </x14:dataValidation>
        <x14:dataValidation type="list" allowBlank="1" showInputMessage="1" showErrorMessage="1">
          <x14:formula1>
            <xm:f>Inputs!$E$4:$E$34</xm:f>
          </x14:formula1>
          <xm:sqref>H11</xm:sqref>
        </x14:dataValidation>
        <x14:dataValidation type="list" allowBlank="1" showInputMessage="1" showErrorMessage="1">
          <x14:formula1>
            <xm:f>Inputs!$F$4:$F$35</xm:f>
          </x14:formula1>
          <xm:sqref>I11</xm:sqref>
        </x14:dataValidation>
        <x14:dataValidation type="list" allowBlank="1" showInputMessage="1" showErrorMessage="1">
          <x14:formula1>
            <xm:f>Inputs!$G$4:$G$34</xm:f>
          </x14:formula1>
          <xm:sqref>J11</xm:sqref>
        </x14:dataValidation>
        <x14:dataValidation type="list" allowBlank="1" showInputMessage="1" showErrorMessage="1">
          <x14:formula1>
            <xm:f>Inputs!$H$4:$H$35</xm:f>
          </x14:formula1>
          <xm:sqref>K11</xm:sqref>
        </x14:dataValidation>
        <x14:dataValidation type="list" allowBlank="1" showInputMessage="1" showErrorMessage="1">
          <x14:formula1>
            <xm:f>Inputs!$I$4:$I$35</xm:f>
          </x14:formula1>
          <xm:sqref>L11</xm:sqref>
        </x14:dataValidation>
        <x14:dataValidation type="list" allowBlank="1" showInputMessage="1" showErrorMessage="1">
          <x14:formula1>
            <xm:f>Inputs!$J$4:$J$34</xm:f>
          </x14:formula1>
          <xm:sqref>M11</xm:sqref>
        </x14:dataValidation>
        <x14:dataValidation type="list" allowBlank="1" showInputMessage="1" showErrorMessage="1">
          <x14:formula1>
            <xm:f>Inputs!$K$4:$K$35</xm:f>
          </x14:formula1>
          <xm:sqref>N11</xm:sqref>
        </x14:dataValidation>
        <x14:dataValidation type="list" allowBlank="1" showInputMessage="1" showErrorMessage="1">
          <x14:formula1>
            <xm:f>Inputs!$L$4:$L$35</xm:f>
          </x14:formula1>
          <xm:sqref>O11</xm:sqref>
        </x14:dataValidation>
        <x14:dataValidation type="list" allowBlank="1" showInputMessage="1" showErrorMessage="1">
          <x14:formula1>
            <xm:f>Inputs!$M$4:$M$35</xm:f>
          </x14:formula1>
          <xm:sqref>P11</xm:sqref>
        </x14:dataValidation>
        <x14:dataValidation type="list" allowBlank="1" showInputMessage="1" showErrorMessage="1">
          <x14:formula1>
            <xm:f>Inputs!$O$2:$O$3</xm:f>
          </x14:formula1>
          <xm:sqref>O14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48"/>
  <sheetViews>
    <sheetView topLeftCell="B29" workbookViewId="0">
      <selection activeCell="A4" sqref="A4:M35"/>
    </sheetView>
  </sheetViews>
  <sheetFormatPr defaultRowHeight="15"/>
  <cols>
    <col min="1" max="1" width="25.85546875" customWidth="1"/>
    <col min="2" max="3" width="9.7109375" bestFit="1" customWidth="1"/>
    <col min="4" max="5" width="9.42578125" bestFit="1" customWidth="1"/>
    <col min="6" max="9" width="9.7109375" bestFit="1" customWidth="1"/>
    <col min="10" max="13" width="9.5703125" bestFit="1" customWidth="1"/>
    <col min="14" max="14" width="12.7109375" customWidth="1"/>
    <col min="15" max="15" width="24.85546875" customWidth="1"/>
    <col min="16" max="16" width="10.5703125" customWidth="1"/>
  </cols>
  <sheetData>
    <row r="1" spans="1:17">
      <c r="A1" s="2"/>
      <c r="B1" s="1" t="s">
        <v>13</v>
      </c>
      <c r="C1" s="1"/>
      <c r="D1" s="1"/>
      <c r="E1" s="1"/>
      <c r="F1" s="1"/>
      <c r="G1" s="1"/>
      <c r="H1" s="1"/>
      <c r="I1" s="1"/>
      <c r="J1" s="1"/>
      <c r="K1" s="1"/>
      <c r="L1" s="1"/>
      <c r="M1" s="1"/>
      <c r="N1" s="153" t="s">
        <v>25</v>
      </c>
      <c r="O1" s="153"/>
      <c r="Q1" t="s">
        <v>28</v>
      </c>
    </row>
    <row r="2" spans="1:17" ht="19.5" thickBot="1">
      <c r="B2" s="3" t="s">
        <v>1</v>
      </c>
      <c r="C2" s="3" t="s">
        <v>2</v>
      </c>
      <c r="D2" s="3" t="s">
        <v>3</v>
      </c>
      <c r="E2" s="3" t="s">
        <v>4</v>
      </c>
      <c r="F2" s="3" t="s">
        <v>5</v>
      </c>
      <c r="G2" s="3" t="s">
        <v>6</v>
      </c>
      <c r="H2" s="3" t="s">
        <v>7</v>
      </c>
      <c r="I2" s="3" t="s">
        <v>8</v>
      </c>
      <c r="J2" s="3" t="s">
        <v>9</v>
      </c>
      <c r="K2" s="3" t="s">
        <v>10</v>
      </c>
      <c r="L2" s="3" t="s">
        <v>11</v>
      </c>
      <c r="M2" s="3" t="s">
        <v>12</v>
      </c>
      <c r="N2" s="23">
        <v>1</v>
      </c>
      <c r="O2" s="26" t="s">
        <v>26</v>
      </c>
      <c r="Q2" t="s">
        <v>29</v>
      </c>
    </row>
    <row r="3" spans="1:17" ht="19.5" thickBot="1">
      <c r="A3" s="4" t="s">
        <v>14</v>
      </c>
      <c r="B3" s="5">
        <v>31</v>
      </c>
      <c r="C3" s="6">
        <v>28</v>
      </c>
      <c r="D3" s="6">
        <v>31</v>
      </c>
      <c r="E3" s="5">
        <v>30</v>
      </c>
      <c r="F3" s="5">
        <v>31</v>
      </c>
      <c r="G3" s="5">
        <v>30</v>
      </c>
      <c r="H3" s="5">
        <v>31</v>
      </c>
      <c r="I3" s="5">
        <v>31</v>
      </c>
      <c r="J3" s="5">
        <v>30</v>
      </c>
      <c r="K3" s="5">
        <v>31</v>
      </c>
      <c r="L3" s="5">
        <v>30</v>
      </c>
      <c r="M3" s="7">
        <v>31</v>
      </c>
      <c r="N3" s="24">
        <v>2</v>
      </c>
      <c r="O3" s="25" t="s">
        <v>27</v>
      </c>
      <c r="Q3" t="s">
        <v>30</v>
      </c>
    </row>
    <row r="4" spans="1:17" ht="15.75">
      <c r="A4" s="44">
        <v>1</v>
      </c>
      <c r="B4" s="45">
        <v>0</v>
      </c>
      <c r="C4" s="45">
        <v>0</v>
      </c>
      <c r="D4" s="45">
        <v>0</v>
      </c>
      <c r="E4" s="45">
        <v>0</v>
      </c>
      <c r="F4" s="45">
        <v>0</v>
      </c>
      <c r="G4" s="45">
        <v>0</v>
      </c>
      <c r="H4" s="45">
        <v>0</v>
      </c>
      <c r="I4" s="45">
        <v>0</v>
      </c>
      <c r="J4" s="45">
        <v>0</v>
      </c>
      <c r="K4" s="45">
        <v>0</v>
      </c>
      <c r="L4" s="45">
        <v>0</v>
      </c>
      <c r="M4" s="45">
        <v>0</v>
      </c>
      <c r="N4" s="8"/>
    </row>
    <row r="5" spans="1:17" ht="15.75">
      <c r="A5" s="44">
        <v>2</v>
      </c>
      <c r="B5" s="45">
        <v>1</v>
      </c>
      <c r="C5" s="45">
        <v>1</v>
      </c>
      <c r="D5" s="45">
        <v>1</v>
      </c>
      <c r="E5" s="45">
        <v>1</v>
      </c>
      <c r="F5" s="45">
        <v>1</v>
      </c>
      <c r="G5" s="45">
        <v>1</v>
      </c>
      <c r="H5" s="45">
        <v>1</v>
      </c>
      <c r="I5" s="45">
        <v>1</v>
      </c>
      <c r="J5" s="45">
        <v>1</v>
      </c>
      <c r="K5" s="45">
        <v>1</v>
      </c>
      <c r="L5" s="45">
        <v>1</v>
      </c>
      <c r="M5" s="45">
        <v>1</v>
      </c>
    </row>
    <row r="6" spans="1:17" ht="15.75">
      <c r="A6" s="44">
        <v>3</v>
      </c>
      <c r="B6" s="45">
        <v>2</v>
      </c>
      <c r="C6" s="45">
        <v>2</v>
      </c>
      <c r="D6" s="45">
        <v>2</v>
      </c>
      <c r="E6" s="45">
        <v>2</v>
      </c>
      <c r="F6" s="45">
        <v>2</v>
      </c>
      <c r="G6" s="45">
        <v>2</v>
      </c>
      <c r="H6" s="45">
        <v>2</v>
      </c>
      <c r="I6" s="45">
        <v>2</v>
      </c>
      <c r="J6" s="45">
        <v>2</v>
      </c>
      <c r="K6" s="45">
        <v>2</v>
      </c>
      <c r="L6" s="45">
        <v>2</v>
      </c>
      <c r="M6" s="45">
        <v>2</v>
      </c>
    </row>
    <row r="7" spans="1:17" ht="15.75">
      <c r="A7" s="44">
        <v>4</v>
      </c>
      <c r="B7" s="45">
        <v>3</v>
      </c>
      <c r="C7" s="45">
        <v>3</v>
      </c>
      <c r="D7" s="45">
        <v>3</v>
      </c>
      <c r="E7" s="45">
        <v>3</v>
      </c>
      <c r="F7" s="45">
        <v>3</v>
      </c>
      <c r="G7" s="45">
        <v>3</v>
      </c>
      <c r="H7" s="45">
        <v>3</v>
      </c>
      <c r="I7" s="45">
        <v>3</v>
      </c>
      <c r="J7" s="45">
        <v>3</v>
      </c>
      <c r="K7" s="45">
        <v>3</v>
      </c>
      <c r="L7" s="45">
        <v>3</v>
      </c>
      <c r="M7" s="45">
        <v>3</v>
      </c>
    </row>
    <row r="8" spans="1:17" ht="15.75">
      <c r="A8" s="44">
        <v>5</v>
      </c>
      <c r="B8" s="45">
        <v>4</v>
      </c>
      <c r="C8" s="45">
        <v>4</v>
      </c>
      <c r="D8" s="45">
        <v>4</v>
      </c>
      <c r="E8" s="45">
        <v>4</v>
      </c>
      <c r="F8" s="45">
        <v>4</v>
      </c>
      <c r="G8" s="45">
        <v>4</v>
      </c>
      <c r="H8" s="45">
        <v>4</v>
      </c>
      <c r="I8" s="45">
        <v>4</v>
      </c>
      <c r="J8" s="45">
        <v>4</v>
      </c>
      <c r="K8" s="45">
        <v>4</v>
      </c>
      <c r="L8" s="45">
        <v>4</v>
      </c>
      <c r="M8" s="45">
        <v>4</v>
      </c>
    </row>
    <row r="9" spans="1:17" ht="15.75">
      <c r="A9" s="44">
        <v>6</v>
      </c>
      <c r="B9" s="45">
        <v>5</v>
      </c>
      <c r="C9" s="45">
        <v>5</v>
      </c>
      <c r="D9" s="45">
        <v>5</v>
      </c>
      <c r="E9" s="45">
        <v>5</v>
      </c>
      <c r="F9" s="45">
        <v>5</v>
      </c>
      <c r="G9" s="45">
        <v>5</v>
      </c>
      <c r="H9" s="45">
        <v>5</v>
      </c>
      <c r="I9" s="45">
        <v>5</v>
      </c>
      <c r="J9" s="45">
        <v>5</v>
      </c>
      <c r="K9" s="45">
        <v>5</v>
      </c>
      <c r="L9" s="45">
        <v>5</v>
      </c>
      <c r="M9" s="45">
        <v>5</v>
      </c>
    </row>
    <row r="10" spans="1:17" ht="15.75">
      <c r="A10" s="44">
        <v>7</v>
      </c>
      <c r="B10" s="45">
        <v>6</v>
      </c>
      <c r="C10" s="45">
        <v>6</v>
      </c>
      <c r="D10" s="45">
        <v>6</v>
      </c>
      <c r="E10" s="45">
        <v>6</v>
      </c>
      <c r="F10" s="45">
        <v>6</v>
      </c>
      <c r="G10" s="45">
        <v>6</v>
      </c>
      <c r="H10" s="45">
        <v>6</v>
      </c>
      <c r="I10" s="45">
        <v>6</v>
      </c>
      <c r="J10" s="45">
        <v>6</v>
      </c>
      <c r="K10" s="45">
        <v>6</v>
      </c>
      <c r="L10" s="45">
        <v>6</v>
      </c>
      <c r="M10" s="45">
        <v>6</v>
      </c>
    </row>
    <row r="11" spans="1:17" ht="15.75">
      <c r="A11" s="44">
        <v>8</v>
      </c>
      <c r="B11" s="45">
        <v>7</v>
      </c>
      <c r="C11" s="45">
        <v>7</v>
      </c>
      <c r="D11" s="45">
        <v>7</v>
      </c>
      <c r="E11" s="45">
        <v>7</v>
      </c>
      <c r="F11" s="45">
        <v>7</v>
      </c>
      <c r="G11" s="45">
        <v>7</v>
      </c>
      <c r="H11" s="45">
        <v>7</v>
      </c>
      <c r="I11" s="45">
        <v>7</v>
      </c>
      <c r="J11" s="45">
        <v>7</v>
      </c>
      <c r="K11" s="45">
        <v>7</v>
      </c>
      <c r="L11" s="45">
        <v>7</v>
      </c>
      <c r="M11" s="45">
        <v>7</v>
      </c>
    </row>
    <row r="12" spans="1:17" ht="15.75">
      <c r="A12" s="44">
        <v>9</v>
      </c>
      <c r="B12" s="45">
        <v>8</v>
      </c>
      <c r="C12" s="45">
        <v>8</v>
      </c>
      <c r="D12" s="45">
        <v>8</v>
      </c>
      <c r="E12" s="45">
        <v>8</v>
      </c>
      <c r="F12" s="45">
        <v>8</v>
      </c>
      <c r="G12" s="45">
        <v>8</v>
      </c>
      <c r="H12" s="45">
        <v>8</v>
      </c>
      <c r="I12" s="45">
        <v>8</v>
      </c>
      <c r="J12" s="45">
        <v>8</v>
      </c>
      <c r="K12" s="45">
        <v>8</v>
      </c>
      <c r="L12" s="45">
        <v>8</v>
      </c>
      <c r="M12" s="45">
        <v>8</v>
      </c>
    </row>
    <row r="13" spans="1:17" ht="15.75">
      <c r="A13" s="44">
        <v>10</v>
      </c>
      <c r="B13" s="45">
        <v>9</v>
      </c>
      <c r="C13" s="45">
        <v>9</v>
      </c>
      <c r="D13" s="45">
        <v>9</v>
      </c>
      <c r="E13" s="45">
        <v>9</v>
      </c>
      <c r="F13" s="45">
        <v>9</v>
      </c>
      <c r="G13" s="45">
        <v>9</v>
      </c>
      <c r="H13" s="45">
        <v>9</v>
      </c>
      <c r="I13" s="45">
        <v>9</v>
      </c>
      <c r="J13" s="45">
        <v>9</v>
      </c>
      <c r="K13" s="45">
        <v>9</v>
      </c>
      <c r="L13" s="45">
        <v>9</v>
      </c>
      <c r="M13" s="45">
        <v>9</v>
      </c>
    </row>
    <row r="14" spans="1:17" ht="15.75">
      <c r="A14" s="44">
        <v>11</v>
      </c>
      <c r="B14" s="45">
        <v>10</v>
      </c>
      <c r="C14" s="45">
        <v>10</v>
      </c>
      <c r="D14" s="45">
        <v>10</v>
      </c>
      <c r="E14" s="45">
        <v>10</v>
      </c>
      <c r="F14" s="45">
        <v>10</v>
      </c>
      <c r="G14" s="45">
        <v>10</v>
      </c>
      <c r="H14" s="45">
        <v>10</v>
      </c>
      <c r="I14" s="45">
        <v>10</v>
      </c>
      <c r="J14" s="45">
        <v>10</v>
      </c>
      <c r="K14" s="45">
        <v>10</v>
      </c>
      <c r="L14" s="45">
        <v>10</v>
      </c>
      <c r="M14" s="45">
        <v>10</v>
      </c>
    </row>
    <row r="15" spans="1:17" ht="15.75">
      <c r="A15" s="44">
        <v>12</v>
      </c>
      <c r="B15" s="45">
        <v>11</v>
      </c>
      <c r="C15" s="45">
        <v>11</v>
      </c>
      <c r="D15" s="45">
        <v>11</v>
      </c>
      <c r="E15" s="45">
        <v>11</v>
      </c>
      <c r="F15" s="45">
        <v>11</v>
      </c>
      <c r="G15" s="45">
        <v>11</v>
      </c>
      <c r="H15" s="45">
        <v>11</v>
      </c>
      <c r="I15" s="45">
        <v>11</v>
      </c>
      <c r="J15" s="45">
        <v>11</v>
      </c>
      <c r="K15" s="45">
        <v>11</v>
      </c>
      <c r="L15" s="45">
        <v>11</v>
      </c>
      <c r="M15" s="45">
        <v>11</v>
      </c>
    </row>
    <row r="16" spans="1:17" ht="15.75">
      <c r="A16" s="44">
        <v>13</v>
      </c>
      <c r="B16" s="45">
        <v>12</v>
      </c>
      <c r="C16" s="45">
        <v>12</v>
      </c>
      <c r="D16" s="45">
        <v>12</v>
      </c>
      <c r="E16" s="45">
        <v>12</v>
      </c>
      <c r="F16" s="45">
        <v>12</v>
      </c>
      <c r="G16" s="45">
        <v>12</v>
      </c>
      <c r="H16" s="45">
        <v>12</v>
      </c>
      <c r="I16" s="45">
        <v>12</v>
      </c>
      <c r="J16" s="45">
        <v>12</v>
      </c>
      <c r="K16" s="45">
        <v>12</v>
      </c>
      <c r="L16" s="45">
        <v>12</v>
      </c>
      <c r="M16" s="45">
        <v>12</v>
      </c>
    </row>
    <row r="17" spans="1:13" ht="15.75">
      <c r="A17" s="44">
        <v>14</v>
      </c>
      <c r="B17" s="45">
        <v>13</v>
      </c>
      <c r="C17" s="45">
        <v>13</v>
      </c>
      <c r="D17" s="45">
        <v>13</v>
      </c>
      <c r="E17" s="45">
        <v>13</v>
      </c>
      <c r="F17" s="45">
        <v>13</v>
      </c>
      <c r="G17" s="45">
        <v>13</v>
      </c>
      <c r="H17" s="45">
        <v>13</v>
      </c>
      <c r="I17" s="45">
        <v>13</v>
      </c>
      <c r="J17" s="45">
        <v>13</v>
      </c>
      <c r="K17" s="45">
        <v>13</v>
      </c>
      <c r="L17" s="45">
        <v>13</v>
      </c>
      <c r="M17" s="45">
        <v>13</v>
      </c>
    </row>
    <row r="18" spans="1:13" ht="15.75">
      <c r="A18" s="44">
        <v>15</v>
      </c>
      <c r="B18" s="45">
        <v>14</v>
      </c>
      <c r="C18" s="45">
        <v>14</v>
      </c>
      <c r="D18" s="45">
        <v>14</v>
      </c>
      <c r="E18" s="45">
        <v>14</v>
      </c>
      <c r="F18" s="45">
        <v>14</v>
      </c>
      <c r="G18" s="45">
        <v>14</v>
      </c>
      <c r="H18" s="45">
        <v>14</v>
      </c>
      <c r="I18" s="45">
        <v>14</v>
      </c>
      <c r="J18" s="45">
        <v>14</v>
      </c>
      <c r="K18" s="45">
        <v>14</v>
      </c>
      <c r="L18" s="45">
        <v>14</v>
      </c>
      <c r="M18" s="45">
        <v>14</v>
      </c>
    </row>
    <row r="19" spans="1:13" ht="15.75">
      <c r="A19" s="44">
        <v>16</v>
      </c>
      <c r="B19" s="45">
        <v>15</v>
      </c>
      <c r="C19" s="45">
        <v>15</v>
      </c>
      <c r="D19" s="45">
        <v>15</v>
      </c>
      <c r="E19" s="45">
        <v>15</v>
      </c>
      <c r="F19" s="45">
        <v>15</v>
      </c>
      <c r="G19" s="45">
        <v>15</v>
      </c>
      <c r="H19" s="45">
        <v>15</v>
      </c>
      <c r="I19" s="45">
        <v>15</v>
      </c>
      <c r="J19" s="45">
        <v>15</v>
      </c>
      <c r="K19" s="45">
        <v>15</v>
      </c>
      <c r="L19" s="45">
        <v>15</v>
      </c>
      <c r="M19" s="45">
        <v>15</v>
      </c>
    </row>
    <row r="20" spans="1:13" ht="15.75">
      <c r="A20" s="44">
        <v>17</v>
      </c>
      <c r="B20" s="45">
        <v>16</v>
      </c>
      <c r="C20" s="45">
        <v>16</v>
      </c>
      <c r="D20" s="45">
        <v>16</v>
      </c>
      <c r="E20" s="45">
        <v>16</v>
      </c>
      <c r="F20" s="45">
        <v>16</v>
      </c>
      <c r="G20" s="45">
        <v>16</v>
      </c>
      <c r="H20" s="45">
        <v>16</v>
      </c>
      <c r="I20" s="45">
        <v>16</v>
      </c>
      <c r="J20" s="45">
        <v>16</v>
      </c>
      <c r="K20" s="45">
        <v>16</v>
      </c>
      <c r="L20" s="45">
        <v>16</v>
      </c>
      <c r="M20" s="45">
        <v>16</v>
      </c>
    </row>
    <row r="21" spans="1:13" ht="15.75">
      <c r="A21" s="44">
        <v>18</v>
      </c>
      <c r="B21" s="45">
        <v>17</v>
      </c>
      <c r="C21" s="45">
        <v>17</v>
      </c>
      <c r="D21" s="45">
        <v>17</v>
      </c>
      <c r="E21" s="45">
        <v>17</v>
      </c>
      <c r="F21" s="45">
        <v>17</v>
      </c>
      <c r="G21" s="45">
        <v>17</v>
      </c>
      <c r="H21" s="45">
        <v>17</v>
      </c>
      <c r="I21" s="45">
        <v>17</v>
      </c>
      <c r="J21" s="45">
        <v>17</v>
      </c>
      <c r="K21" s="45">
        <v>17</v>
      </c>
      <c r="L21" s="45">
        <v>17</v>
      </c>
      <c r="M21" s="45">
        <v>17</v>
      </c>
    </row>
    <row r="22" spans="1:13" ht="15.75">
      <c r="A22" s="44">
        <v>19</v>
      </c>
      <c r="B22" s="45">
        <v>18</v>
      </c>
      <c r="C22" s="45">
        <v>18</v>
      </c>
      <c r="D22" s="45">
        <v>18</v>
      </c>
      <c r="E22" s="45">
        <v>18</v>
      </c>
      <c r="F22" s="45">
        <v>18</v>
      </c>
      <c r="G22" s="45">
        <v>18</v>
      </c>
      <c r="H22" s="45">
        <v>18</v>
      </c>
      <c r="I22" s="45">
        <v>18</v>
      </c>
      <c r="J22" s="45">
        <v>18</v>
      </c>
      <c r="K22" s="45">
        <v>18</v>
      </c>
      <c r="L22" s="45">
        <v>18</v>
      </c>
      <c r="M22" s="45">
        <v>18</v>
      </c>
    </row>
    <row r="23" spans="1:13" ht="15.75">
      <c r="A23" s="44">
        <v>20</v>
      </c>
      <c r="B23" s="45">
        <v>19</v>
      </c>
      <c r="C23" s="45">
        <v>19</v>
      </c>
      <c r="D23" s="45">
        <v>19</v>
      </c>
      <c r="E23" s="45">
        <v>19</v>
      </c>
      <c r="F23" s="45">
        <v>19</v>
      </c>
      <c r="G23" s="45">
        <v>19</v>
      </c>
      <c r="H23" s="45">
        <v>19</v>
      </c>
      <c r="I23" s="45">
        <v>19</v>
      </c>
      <c r="J23" s="45">
        <v>19</v>
      </c>
      <c r="K23" s="45">
        <v>19</v>
      </c>
      <c r="L23" s="45">
        <v>19</v>
      </c>
      <c r="M23" s="45">
        <v>19</v>
      </c>
    </row>
    <row r="24" spans="1:13" ht="15.75">
      <c r="A24" s="44">
        <v>21</v>
      </c>
      <c r="B24" s="45">
        <v>20</v>
      </c>
      <c r="C24" s="45">
        <v>20</v>
      </c>
      <c r="D24" s="45">
        <v>20</v>
      </c>
      <c r="E24" s="45">
        <v>20</v>
      </c>
      <c r="F24" s="45">
        <v>20</v>
      </c>
      <c r="G24" s="45">
        <v>20</v>
      </c>
      <c r="H24" s="45">
        <v>20</v>
      </c>
      <c r="I24" s="45">
        <v>20</v>
      </c>
      <c r="J24" s="45">
        <v>20</v>
      </c>
      <c r="K24" s="45">
        <v>20</v>
      </c>
      <c r="L24" s="45">
        <v>20</v>
      </c>
      <c r="M24" s="45">
        <v>20</v>
      </c>
    </row>
    <row r="25" spans="1:13" ht="15.75">
      <c r="A25" s="44">
        <v>22</v>
      </c>
      <c r="B25" s="45">
        <v>21</v>
      </c>
      <c r="C25" s="45">
        <v>21</v>
      </c>
      <c r="D25" s="45">
        <v>21</v>
      </c>
      <c r="E25" s="45">
        <v>21</v>
      </c>
      <c r="F25" s="45">
        <v>21</v>
      </c>
      <c r="G25" s="45">
        <v>21</v>
      </c>
      <c r="H25" s="45">
        <v>21</v>
      </c>
      <c r="I25" s="45">
        <v>21</v>
      </c>
      <c r="J25" s="45">
        <v>21</v>
      </c>
      <c r="K25" s="45">
        <v>21</v>
      </c>
      <c r="L25" s="45">
        <v>21</v>
      </c>
      <c r="M25" s="45">
        <v>21</v>
      </c>
    </row>
    <row r="26" spans="1:13" ht="15.75">
      <c r="A26" s="44">
        <v>23</v>
      </c>
      <c r="B26" s="45">
        <v>22</v>
      </c>
      <c r="C26" s="45">
        <v>22</v>
      </c>
      <c r="D26" s="45">
        <v>22</v>
      </c>
      <c r="E26" s="45">
        <v>22</v>
      </c>
      <c r="F26" s="45">
        <v>22</v>
      </c>
      <c r="G26" s="45">
        <v>22</v>
      </c>
      <c r="H26" s="45">
        <v>22</v>
      </c>
      <c r="I26" s="45">
        <v>22</v>
      </c>
      <c r="J26" s="45">
        <v>22</v>
      </c>
      <c r="K26" s="45">
        <v>22</v>
      </c>
      <c r="L26" s="45">
        <v>22</v>
      </c>
      <c r="M26" s="45">
        <v>22</v>
      </c>
    </row>
    <row r="27" spans="1:13" ht="15.75">
      <c r="A27" s="44">
        <v>24</v>
      </c>
      <c r="B27" s="45">
        <v>23</v>
      </c>
      <c r="C27" s="45">
        <v>23</v>
      </c>
      <c r="D27" s="45">
        <v>23</v>
      </c>
      <c r="E27" s="45">
        <v>23</v>
      </c>
      <c r="F27" s="45">
        <v>23</v>
      </c>
      <c r="G27" s="45">
        <v>23</v>
      </c>
      <c r="H27" s="45">
        <v>23</v>
      </c>
      <c r="I27" s="45">
        <v>23</v>
      </c>
      <c r="J27" s="45">
        <v>23</v>
      </c>
      <c r="K27" s="45">
        <v>23</v>
      </c>
      <c r="L27" s="45">
        <v>23</v>
      </c>
      <c r="M27" s="45">
        <v>23</v>
      </c>
    </row>
    <row r="28" spans="1:13" ht="15.75">
      <c r="A28" s="44">
        <v>25</v>
      </c>
      <c r="B28" s="45">
        <v>24</v>
      </c>
      <c r="C28" s="45">
        <v>24</v>
      </c>
      <c r="D28" s="45">
        <v>24</v>
      </c>
      <c r="E28" s="45">
        <v>24</v>
      </c>
      <c r="F28" s="45">
        <v>24</v>
      </c>
      <c r="G28" s="45">
        <v>24</v>
      </c>
      <c r="H28" s="45">
        <v>24</v>
      </c>
      <c r="I28" s="45">
        <v>24</v>
      </c>
      <c r="J28" s="45">
        <v>24</v>
      </c>
      <c r="K28" s="45">
        <v>24</v>
      </c>
      <c r="L28" s="45">
        <v>24</v>
      </c>
      <c r="M28" s="45">
        <v>24</v>
      </c>
    </row>
    <row r="29" spans="1:13" ht="15.75">
      <c r="A29" s="44">
        <v>26</v>
      </c>
      <c r="B29" s="45">
        <v>25</v>
      </c>
      <c r="C29" s="45">
        <v>25</v>
      </c>
      <c r="D29" s="45">
        <v>25</v>
      </c>
      <c r="E29" s="45">
        <v>25</v>
      </c>
      <c r="F29" s="45">
        <v>25</v>
      </c>
      <c r="G29" s="45">
        <v>25</v>
      </c>
      <c r="H29" s="45">
        <v>25</v>
      </c>
      <c r="I29" s="45">
        <v>25</v>
      </c>
      <c r="J29" s="45">
        <v>25</v>
      </c>
      <c r="K29" s="45">
        <v>25</v>
      </c>
      <c r="L29" s="45">
        <v>25</v>
      </c>
      <c r="M29" s="45">
        <v>25</v>
      </c>
    </row>
    <row r="30" spans="1:13" ht="15.75">
      <c r="A30" s="44">
        <v>27</v>
      </c>
      <c r="B30" s="45">
        <v>26</v>
      </c>
      <c r="C30" s="45">
        <v>26</v>
      </c>
      <c r="D30" s="45">
        <v>26</v>
      </c>
      <c r="E30" s="45">
        <v>26</v>
      </c>
      <c r="F30" s="45">
        <v>26</v>
      </c>
      <c r="G30" s="45">
        <v>26</v>
      </c>
      <c r="H30" s="45">
        <v>26</v>
      </c>
      <c r="I30" s="45">
        <v>26</v>
      </c>
      <c r="J30" s="45">
        <v>26</v>
      </c>
      <c r="K30" s="45">
        <v>26</v>
      </c>
      <c r="L30" s="45">
        <v>26</v>
      </c>
      <c r="M30" s="45">
        <v>26</v>
      </c>
    </row>
    <row r="31" spans="1:13" ht="15.75">
      <c r="A31" s="44">
        <v>28</v>
      </c>
      <c r="B31" s="45">
        <v>27</v>
      </c>
      <c r="C31" s="45">
        <v>27</v>
      </c>
      <c r="D31" s="45">
        <v>27</v>
      </c>
      <c r="E31" s="45">
        <v>27</v>
      </c>
      <c r="F31" s="45">
        <v>27</v>
      </c>
      <c r="G31" s="45">
        <v>27</v>
      </c>
      <c r="H31" s="45">
        <v>27</v>
      </c>
      <c r="I31" s="45">
        <v>27</v>
      </c>
      <c r="J31" s="45">
        <v>27</v>
      </c>
      <c r="K31" s="45">
        <v>27</v>
      </c>
      <c r="L31" s="45">
        <v>27</v>
      </c>
      <c r="M31" s="45">
        <v>27</v>
      </c>
    </row>
    <row r="32" spans="1:13" ht="15.75">
      <c r="A32" s="44">
        <v>29</v>
      </c>
      <c r="B32" s="45">
        <v>28</v>
      </c>
      <c r="C32" s="45">
        <v>28</v>
      </c>
      <c r="D32" s="45">
        <v>28</v>
      </c>
      <c r="E32" s="45">
        <v>28</v>
      </c>
      <c r="F32" s="45">
        <v>28</v>
      </c>
      <c r="G32" s="45">
        <v>28</v>
      </c>
      <c r="H32" s="45">
        <v>28</v>
      </c>
      <c r="I32" s="45">
        <v>28</v>
      </c>
      <c r="J32" s="45">
        <v>28</v>
      </c>
      <c r="K32" s="45">
        <v>28</v>
      </c>
      <c r="L32" s="45">
        <v>28</v>
      </c>
      <c r="M32" s="45">
        <v>28</v>
      </c>
    </row>
    <row r="33" spans="1:15" ht="15.75">
      <c r="A33" s="44">
        <v>30</v>
      </c>
      <c r="B33" s="45">
        <v>29</v>
      </c>
      <c r="C33" s="45"/>
      <c r="D33" s="45">
        <v>29</v>
      </c>
      <c r="E33" s="45">
        <v>29</v>
      </c>
      <c r="F33" s="45">
        <v>29</v>
      </c>
      <c r="G33" s="45">
        <v>29</v>
      </c>
      <c r="H33" s="45">
        <v>29</v>
      </c>
      <c r="I33" s="45">
        <v>29</v>
      </c>
      <c r="J33" s="45">
        <v>29</v>
      </c>
      <c r="K33" s="45">
        <v>29</v>
      </c>
      <c r="L33" s="45">
        <v>29</v>
      </c>
      <c r="M33" s="45">
        <v>29</v>
      </c>
    </row>
    <row r="34" spans="1:15" ht="15.75">
      <c r="A34" s="44">
        <v>31</v>
      </c>
      <c r="B34" s="45">
        <v>30</v>
      </c>
      <c r="C34" s="45"/>
      <c r="D34" s="45">
        <v>30</v>
      </c>
      <c r="E34" s="45">
        <v>30</v>
      </c>
      <c r="F34" s="45">
        <v>30</v>
      </c>
      <c r="G34" s="45">
        <v>30</v>
      </c>
      <c r="H34" s="45">
        <v>30</v>
      </c>
      <c r="I34" s="45">
        <v>30</v>
      </c>
      <c r="J34" s="45">
        <v>30</v>
      </c>
      <c r="K34" s="45">
        <v>30</v>
      </c>
      <c r="L34" s="45">
        <v>30</v>
      </c>
      <c r="M34" s="45">
        <v>30</v>
      </c>
    </row>
    <row r="35" spans="1:15" ht="15.75">
      <c r="A35" s="44">
        <v>32</v>
      </c>
      <c r="B35" s="45">
        <v>31</v>
      </c>
      <c r="C35" s="45"/>
      <c r="D35" s="45">
        <v>31</v>
      </c>
      <c r="E35" s="45"/>
      <c r="F35" s="45">
        <v>31</v>
      </c>
      <c r="G35" s="45"/>
      <c r="H35" s="45">
        <v>31</v>
      </c>
      <c r="I35" s="45">
        <v>31</v>
      </c>
      <c r="J35" s="45"/>
      <c r="K35" s="45">
        <v>31</v>
      </c>
      <c r="L35" s="45"/>
      <c r="M35" s="45">
        <v>31</v>
      </c>
    </row>
    <row r="36" spans="1:15" ht="15.75" thickBot="1">
      <c r="B36" s="2" t="s">
        <v>13</v>
      </c>
    </row>
    <row r="37" spans="1:15">
      <c r="A37" s="9"/>
      <c r="B37" s="10" t="s">
        <v>1</v>
      </c>
      <c r="C37" s="10" t="s">
        <v>2</v>
      </c>
      <c r="D37" s="10" t="s">
        <v>3</v>
      </c>
      <c r="E37" s="10" t="s">
        <v>4</v>
      </c>
      <c r="F37" s="10" t="s">
        <v>5</v>
      </c>
      <c r="G37" s="10" t="s">
        <v>6</v>
      </c>
      <c r="H37" s="10" t="s">
        <v>7</v>
      </c>
      <c r="I37" s="10" t="s">
        <v>8</v>
      </c>
      <c r="J37" s="10" t="s">
        <v>9</v>
      </c>
      <c r="K37" s="10" t="s">
        <v>10</v>
      </c>
      <c r="L37" s="10" t="s">
        <v>11</v>
      </c>
      <c r="M37" s="11" t="s">
        <v>12</v>
      </c>
      <c r="N37" s="35" t="s">
        <v>43</v>
      </c>
      <c r="O37" s="36" t="s">
        <v>44</v>
      </c>
    </row>
    <row r="38" spans="1:15">
      <c r="A38" s="12"/>
      <c r="B38" s="13">
        <v>32</v>
      </c>
      <c r="C38" s="13">
        <v>29</v>
      </c>
      <c r="D38" s="13">
        <v>32</v>
      </c>
      <c r="E38" s="13">
        <v>31</v>
      </c>
      <c r="F38" s="13">
        <v>1</v>
      </c>
      <c r="G38" s="13">
        <v>1</v>
      </c>
      <c r="H38" s="13">
        <v>1</v>
      </c>
      <c r="I38" s="13">
        <v>1</v>
      </c>
      <c r="J38" s="13">
        <v>1</v>
      </c>
      <c r="K38" s="13">
        <v>1</v>
      </c>
      <c r="L38" s="13">
        <v>1</v>
      </c>
      <c r="M38" s="14">
        <v>1</v>
      </c>
    </row>
    <row r="39" spans="1:15">
      <c r="A39" s="15" t="s">
        <v>15</v>
      </c>
      <c r="B39" s="16">
        <f>Model!E11</f>
        <v>0</v>
      </c>
      <c r="C39" s="16">
        <f>Model!F11</f>
        <v>0</v>
      </c>
      <c r="D39" s="16">
        <f>Model!G11</f>
        <v>0</v>
      </c>
      <c r="E39" s="16">
        <f>Model!H11</f>
        <v>0</v>
      </c>
      <c r="F39" s="16">
        <f>Model!I11</f>
        <v>0</v>
      </c>
      <c r="G39" s="16">
        <f>Model!J11</f>
        <v>0</v>
      </c>
      <c r="H39" s="16">
        <f>Model!K11</f>
        <v>0</v>
      </c>
      <c r="I39" s="16">
        <f>Model!L11</f>
        <v>0</v>
      </c>
      <c r="J39" s="16">
        <f>Model!M11</f>
        <v>0</v>
      </c>
      <c r="K39" s="16">
        <f>Model!N11</f>
        <v>0</v>
      </c>
      <c r="L39" s="16">
        <f>Model!O11</f>
        <v>0</v>
      </c>
      <c r="M39" s="16">
        <f>Model!P11</f>
        <v>0</v>
      </c>
      <c r="N39">
        <f>SUM(B39:M39)</f>
        <v>0</v>
      </c>
      <c r="O39">
        <f>365-N39</f>
        <v>365</v>
      </c>
    </row>
    <row r="40" spans="1:15" ht="15.75" thickBot="1">
      <c r="A40" s="17" t="s">
        <v>16</v>
      </c>
      <c r="B40" s="18">
        <f>Model!E12</f>
        <v>0</v>
      </c>
      <c r="C40" s="18">
        <f>Model!F12</f>
        <v>0</v>
      </c>
      <c r="D40" s="18">
        <f>Model!G12</f>
        <v>0</v>
      </c>
      <c r="E40" s="18">
        <f>Model!H12</f>
        <v>0</v>
      </c>
      <c r="F40" s="18">
        <f>Model!I12</f>
        <v>0</v>
      </c>
      <c r="G40" s="18">
        <f>Model!J12</f>
        <v>0</v>
      </c>
      <c r="H40" s="18">
        <f>Model!K12</f>
        <v>0</v>
      </c>
      <c r="I40" s="18">
        <f>Model!L12</f>
        <v>0</v>
      </c>
      <c r="J40" s="18">
        <f>Model!M12</f>
        <v>0</v>
      </c>
      <c r="K40" s="18">
        <f>Model!N12</f>
        <v>0</v>
      </c>
      <c r="L40" s="18">
        <f>Model!O12</f>
        <v>0</v>
      </c>
      <c r="M40" s="18">
        <f>Model!P12</f>
        <v>0</v>
      </c>
    </row>
    <row r="41" spans="1:15">
      <c r="B41">
        <f>IF(B40=1,0,1-B40)</f>
        <v>1</v>
      </c>
      <c r="C41">
        <f t="shared" ref="C41:M41" si="0">IF(C40=1,0,1-C40)</f>
        <v>1</v>
      </c>
      <c r="D41">
        <f t="shared" si="0"/>
        <v>1</v>
      </c>
      <c r="E41">
        <f t="shared" si="0"/>
        <v>1</v>
      </c>
      <c r="F41">
        <f t="shared" si="0"/>
        <v>1</v>
      </c>
      <c r="G41">
        <f t="shared" si="0"/>
        <v>1</v>
      </c>
      <c r="H41">
        <f t="shared" si="0"/>
        <v>1</v>
      </c>
      <c r="I41">
        <f t="shared" si="0"/>
        <v>1</v>
      </c>
      <c r="J41">
        <f t="shared" si="0"/>
        <v>1</v>
      </c>
      <c r="K41">
        <f t="shared" si="0"/>
        <v>1</v>
      </c>
      <c r="L41">
        <f t="shared" si="0"/>
        <v>1</v>
      </c>
      <c r="M41">
        <f t="shared" si="0"/>
        <v>1</v>
      </c>
    </row>
    <row r="42" spans="1:15" ht="15.75" thickBot="1"/>
    <row r="43" spans="1:15">
      <c r="A43" s="21" t="s">
        <v>57</v>
      </c>
      <c r="B43" s="10" t="s">
        <v>1</v>
      </c>
      <c r="C43" s="10" t="s">
        <v>2</v>
      </c>
      <c r="D43" s="10" t="s">
        <v>3</v>
      </c>
      <c r="E43" s="10" t="s">
        <v>4</v>
      </c>
      <c r="F43" s="10" t="s">
        <v>5</v>
      </c>
      <c r="G43" s="10" t="s">
        <v>6</v>
      </c>
      <c r="H43" s="10" t="s">
        <v>7</v>
      </c>
      <c r="I43" s="10" t="s">
        <v>8</v>
      </c>
      <c r="J43" s="10" t="s">
        <v>9</v>
      </c>
      <c r="K43" s="10" t="s">
        <v>10</v>
      </c>
      <c r="L43" s="10" t="s">
        <v>11</v>
      </c>
      <c r="M43" s="11" t="s">
        <v>12</v>
      </c>
    </row>
    <row r="44" spans="1:15" s="2" customFormat="1" ht="15.75" thickBot="1">
      <c r="A44" s="19" t="s">
        <v>17</v>
      </c>
      <c r="B44" s="30">
        <f>B41*'Lands For Selected Time Period'!C2</f>
        <v>18405</v>
      </c>
      <c r="C44" s="30">
        <f>C41*'Lands For Selected Time Period'!D2</f>
        <v>14436</v>
      </c>
      <c r="D44" s="30">
        <f>D41*'Lands For Selected Time Period'!E2</f>
        <v>5888</v>
      </c>
      <c r="E44" s="30">
        <f>E41*'Lands For Selected Time Period'!F2</f>
        <v>6179</v>
      </c>
      <c r="F44" s="30">
        <f>F41*'Lands For Selected Time Period'!G2</f>
        <v>3874</v>
      </c>
      <c r="G44" s="30">
        <f>G41*'Lands For Selected Time Period'!H2</f>
        <v>3913</v>
      </c>
      <c r="H44" s="30">
        <f>H41*'Lands For Selected Time Period'!I2</f>
        <v>1916</v>
      </c>
      <c r="I44" s="30">
        <f>I41*'Lands For Selected Time Period'!J2</f>
        <v>2624</v>
      </c>
      <c r="J44" s="30">
        <f>J41*'Lands For Selected Time Period'!K2</f>
        <v>2033</v>
      </c>
      <c r="K44" s="30">
        <f>K41*'Lands For Selected Time Period'!L2</f>
        <v>1920</v>
      </c>
      <c r="L44" s="30">
        <f>L41*'Lands For Selected Time Period'!M2</f>
        <v>1731</v>
      </c>
      <c r="M44" s="30">
        <f>M41*'Lands For Selected Time Period'!N2</f>
        <v>5688</v>
      </c>
      <c r="O44"/>
    </row>
    <row r="45" spans="1:15">
      <c r="A45" s="21" t="s">
        <v>58</v>
      </c>
      <c r="B45" s="10" t="s">
        <v>1</v>
      </c>
      <c r="C45" s="10" t="s">
        <v>2</v>
      </c>
      <c r="D45" s="10" t="s">
        <v>3</v>
      </c>
      <c r="E45" s="10" t="s">
        <v>4</v>
      </c>
      <c r="F45" s="10" t="s">
        <v>5</v>
      </c>
      <c r="G45" s="10" t="s">
        <v>6</v>
      </c>
      <c r="H45" s="10" t="s">
        <v>7</v>
      </c>
      <c r="I45" s="10" t="s">
        <v>8</v>
      </c>
      <c r="J45" s="10" t="s">
        <v>9</v>
      </c>
      <c r="K45" s="10" t="s">
        <v>10</v>
      </c>
      <c r="L45" s="10" t="s">
        <v>11</v>
      </c>
      <c r="M45" s="11" t="s">
        <v>12</v>
      </c>
    </row>
    <row r="46" spans="1:15" ht="15.75" thickBot="1">
      <c r="A46" s="19" t="s">
        <v>33</v>
      </c>
      <c r="B46" s="20">
        <f>B41*'Lands For Selected Time Period'!C3</f>
        <v>22415</v>
      </c>
      <c r="C46" s="20">
        <f>C41*'Lands For Selected Time Period'!D3</f>
        <v>17624</v>
      </c>
      <c r="D46" s="20">
        <f>D41*'Lands For Selected Time Period'!E3</f>
        <v>6058</v>
      </c>
      <c r="E46" s="20">
        <f>E41*'Lands For Selected Time Period'!F3</f>
        <v>7711</v>
      </c>
      <c r="F46" s="20">
        <f>F41*'Lands For Selected Time Period'!G3</f>
        <v>5480</v>
      </c>
      <c r="G46" s="20">
        <f>G41*'Lands For Selected Time Period'!H3</f>
        <v>5410</v>
      </c>
      <c r="H46" s="20">
        <f>H41*'Lands For Selected Time Period'!I3</f>
        <v>2108</v>
      </c>
      <c r="I46" s="20">
        <f>I41*'Lands For Selected Time Period'!J3</f>
        <v>3608</v>
      </c>
      <c r="J46" s="20">
        <f>J41*'Lands For Selected Time Period'!K3</f>
        <v>2835</v>
      </c>
      <c r="K46" s="20">
        <f>K41*'Lands For Selected Time Period'!L3</f>
        <v>2458</v>
      </c>
      <c r="L46" s="20">
        <f>L41*'Lands For Selected Time Period'!M3</f>
        <v>2087</v>
      </c>
      <c r="M46" s="20">
        <f>M41*'Lands For Selected Time Period'!N3</f>
        <v>7144</v>
      </c>
    </row>
    <row r="47" spans="1:15">
      <c r="A47" s="21" t="s">
        <v>59</v>
      </c>
      <c r="B47" s="10" t="s">
        <v>1</v>
      </c>
      <c r="C47" s="10" t="s">
        <v>2</v>
      </c>
      <c r="D47" s="10" t="s">
        <v>3</v>
      </c>
      <c r="E47" s="10" t="s">
        <v>4</v>
      </c>
      <c r="F47" s="10" t="s">
        <v>5</v>
      </c>
      <c r="G47" s="10" t="s">
        <v>6</v>
      </c>
      <c r="H47" s="10" t="s">
        <v>7</v>
      </c>
      <c r="I47" s="10" t="s">
        <v>8</v>
      </c>
      <c r="J47" s="10" t="s">
        <v>9</v>
      </c>
      <c r="K47" s="10" t="s">
        <v>10</v>
      </c>
      <c r="L47" s="10" t="s">
        <v>11</v>
      </c>
      <c r="M47" s="11" t="s">
        <v>12</v>
      </c>
    </row>
    <row r="48" spans="1:15">
      <c r="A48" s="19" t="s">
        <v>34</v>
      </c>
      <c r="B48" s="20">
        <f>B41*'Lands For Selected Time Period'!C4</f>
        <v>26424</v>
      </c>
      <c r="C48" s="20">
        <f>C41*'Lands For Selected Time Period'!D4</f>
        <v>20812</v>
      </c>
      <c r="D48" s="20">
        <f>D41*'Lands For Selected Time Period'!E4</f>
        <v>6228</v>
      </c>
      <c r="E48" s="20">
        <f>E41*'Lands For Selected Time Period'!F4</f>
        <v>9242</v>
      </c>
      <c r="F48" s="20">
        <f>F41*'Lands For Selected Time Period'!G4</f>
        <v>7087</v>
      </c>
      <c r="G48" s="20">
        <f>G41*'Lands For Selected Time Period'!H4</f>
        <v>6907</v>
      </c>
      <c r="H48" s="20">
        <f>H41*'Lands For Selected Time Period'!I4</f>
        <v>2301</v>
      </c>
      <c r="I48" s="20">
        <f>I41*'Lands For Selected Time Period'!J4</f>
        <v>4592</v>
      </c>
      <c r="J48" s="20">
        <f>J41*'Lands For Selected Time Period'!K4</f>
        <v>3636</v>
      </c>
      <c r="K48" s="20">
        <f>K41*'Lands For Selected Time Period'!L4</f>
        <v>2997</v>
      </c>
      <c r="L48" s="20">
        <f>L41*'Lands For Selected Time Period'!M4</f>
        <v>2443</v>
      </c>
      <c r="M48" s="20">
        <f>M41*'Lands For Selected Time Period'!N4</f>
        <v>8600</v>
      </c>
    </row>
  </sheetData>
  <mergeCells count="1">
    <mergeCell ref="N1:O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6"/>
  <sheetViews>
    <sheetView workbookViewId="0">
      <selection activeCell="A4" sqref="A4"/>
    </sheetView>
  </sheetViews>
  <sheetFormatPr defaultRowHeight="15"/>
  <cols>
    <col min="1" max="1" width="33.7109375" customWidth="1"/>
    <col min="2" max="13" width="17" customWidth="1"/>
  </cols>
  <sheetData>
    <row r="1" spans="1:13">
      <c r="A1" t="s">
        <v>24</v>
      </c>
      <c r="B1" t="s">
        <v>1</v>
      </c>
      <c r="C1" t="s">
        <v>2</v>
      </c>
      <c r="D1" t="s">
        <v>3</v>
      </c>
      <c r="E1" t="s">
        <v>4</v>
      </c>
      <c r="F1" t="s">
        <v>5</v>
      </c>
      <c r="G1" t="s">
        <v>6</v>
      </c>
      <c r="H1" t="s">
        <v>7</v>
      </c>
      <c r="I1" t="s">
        <v>8</v>
      </c>
      <c r="J1" t="s">
        <v>9</v>
      </c>
      <c r="K1" t="s">
        <v>10</v>
      </c>
      <c r="L1" t="s">
        <v>11</v>
      </c>
      <c r="M1" t="s">
        <v>12</v>
      </c>
    </row>
    <row r="2" spans="1:13" ht="21">
      <c r="A2" t="s">
        <v>37</v>
      </c>
      <c r="B2" s="27">
        <f>SUM(Model!E17)</f>
        <v>18405</v>
      </c>
      <c r="C2" s="27">
        <f>SUM(Model!E17:F17)</f>
        <v>32841</v>
      </c>
      <c r="D2" s="27">
        <f>SUM(Model!E17:G17)</f>
        <v>38729</v>
      </c>
      <c r="E2" s="27">
        <f>SUM(Model!E17:H17)</f>
        <v>44908</v>
      </c>
      <c r="F2" s="27">
        <f>SUM(Model!E17:I17)</f>
        <v>48782</v>
      </c>
      <c r="G2" s="27">
        <f>SUM(Model!E17:J17)</f>
        <v>52695</v>
      </c>
      <c r="H2" s="27">
        <f>SUM(Model!E17:K17)</f>
        <v>54611</v>
      </c>
      <c r="I2" s="27">
        <f>SUM(Model!E17:L17)</f>
        <v>57235</v>
      </c>
      <c r="J2" s="27">
        <f>SUM(Model!E17:M17)</f>
        <v>59268</v>
      </c>
      <c r="K2" s="27">
        <f>SUM(Model!E17:N17)</f>
        <v>61188</v>
      </c>
      <c r="L2" s="27">
        <f>SUM(Model!E17:O17)</f>
        <v>62919</v>
      </c>
      <c r="M2" s="27">
        <f>SUM(Model!E17:P17)</f>
        <v>68607</v>
      </c>
    </row>
    <row r="3" spans="1:13" ht="21">
      <c r="A3" t="s">
        <v>60</v>
      </c>
      <c r="B3" s="27">
        <f>SUM(Model!E18)</f>
        <v>22415</v>
      </c>
      <c r="C3" s="27">
        <f>SUM(Model!E18:F18)</f>
        <v>40039</v>
      </c>
      <c r="D3" s="27">
        <f>SUM(Model!E18:G18)</f>
        <v>46097</v>
      </c>
      <c r="E3" s="27">
        <f>SUM(Model!E18:H18)</f>
        <v>53808</v>
      </c>
      <c r="F3" s="27">
        <f>SUM(Model!E18:I18)</f>
        <v>59288</v>
      </c>
      <c r="G3" s="27">
        <f>SUM(Model!E18:J18)</f>
        <v>64698</v>
      </c>
      <c r="H3" s="27">
        <f>SUM(Model!E18:K18)</f>
        <v>66806</v>
      </c>
      <c r="I3" s="27">
        <f>SUM(Model!E18:L18)</f>
        <v>70414</v>
      </c>
      <c r="J3" s="27">
        <f>SUM(Model!E18:M18)</f>
        <v>73249</v>
      </c>
      <c r="K3" s="27">
        <f>SUM(Model!E18:N18)</f>
        <v>75707</v>
      </c>
      <c r="L3" s="27">
        <f>SUM(Model!E18:O18)</f>
        <v>77794</v>
      </c>
      <c r="M3" s="27">
        <f>SUM(Model!E18:P18)</f>
        <v>84938</v>
      </c>
    </row>
    <row r="4" spans="1:13" ht="21">
      <c r="A4" t="s">
        <v>61</v>
      </c>
      <c r="B4" s="27">
        <f>SUM(Model!E19)</f>
        <v>26424</v>
      </c>
      <c r="C4" s="27">
        <f>SUM(Model!E19:F19)</f>
        <v>47236</v>
      </c>
      <c r="D4" s="27">
        <f>SUM(Model!E19:G19)</f>
        <v>53464</v>
      </c>
      <c r="E4" s="27">
        <f>SUM(Model!E19:H19)</f>
        <v>62706</v>
      </c>
      <c r="F4" s="27">
        <f>SUM(Model!E19:I19)</f>
        <v>69793</v>
      </c>
      <c r="G4" s="27">
        <f>SUM(Model!E19:J19)</f>
        <v>76700</v>
      </c>
      <c r="H4" s="27">
        <f>SUM(Model!E19:K19)</f>
        <v>79001</v>
      </c>
      <c r="I4" s="27">
        <f>SUM(Model!E19:L19)</f>
        <v>83593</v>
      </c>
      <c r="J4" s="27">
        <f>SUM(Model!E19:M19)</f>
        <v>87229</v>
      </c>
      <c r="K4" s="27">
        <f>SUM(Model!E19:N19)</f>
        <v>90226</v>
      </c>
      <c r="L4" s="27">
        <f>SUM(Model!E19:O19)</f>
        <v>92669</v>
      </c>
      <c r="M4" s="27">
        <f>SUM(Model!E19:P19)</f>
        <v>101269</v>
      </c>
    </row>
    <row r="5" spans="1:13">
      <c r="A5" t="s">
        <v>53</v>
      </c>
      <c r="B5" s="28">
        <v>48577</v>
      </c>
      <c r="C5" s="28">
        <v>48577</v>
      </c>
      <c r="D5" s="28">
        <v>48577</v>
      </c>
      <c r="E5" s="28">
        <v>48577</v>
      </c>
      <c r="F5" s="28">
        <v>48577</v>
      </c>
      <c r="G5" s="28">
        <v>48577</v>
      </c>
      <c r="H5" s="28">
        <v>48577</v>
      </c>
      <c r="I5" s="28">
        <v>48577</v>
      </c>
      <c r="J5" s="28">
        <v>48577</v>
      </c>
      <c r="K5" s="28">
        <v>48577</v>
      </c>
      <c r="L5" s="28">
        <v>48577</v>
      </c>
      <c r="M5" s="28">
        <v>48577</v>
      </c>
    </row>
    <row r="6" spans="1:13">
      <c r="A6" t="s">
        <v>54</v>
      </c>
      <c r="B6" s="28">
        <f>B5*2</f>
        <v>97154</v>
      </c>
      <c r="C6" s="28">
        <f t="shared" ref="C6:M6" si="0">C5*2</f>
        <v>97154</v>
      </c>
      <c r="D6" s="28">
        <f t="shared" si="0"/>
        <v>97154</v>
      </c>
      <c r="E6" s="28">
        <f t="shared" si="0"/>
        <v>97154</v>
      </c>
      <c r="F6" s="28">
        <f t="shared" si="0"/>
        <v>97154</v>
      </c>
      <c r="G6" s="28">
        <f t="shared" si="0"/>
        <v>97154</v>
      </c>
      <c r="H6" s="28">
        <f t="shared" si="0"/>
        <v>97154</v>
      </c>
      <c r="I6" s="28">
        <f t="shared" si="0"/>
        <v>97154</v>
      </c>
      <c r="J6" s="28">
        <f t="shared" si="0"/>
        <v>97154</v>
      </c>
      <c r="K6" s="28">
        <f t="shared" si="0"/>
        <v>97154</v>
      </c>
      <c r="L6" s="28">
        <f t="shared" si="0"/>
        <v>97154</v>
      </c>
      <c r="M6" s="28">
        <f t="shared" si="0"/>
        <v>97154</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S367"/>
  <sheetViews>
    <sheetView topLeftCell="F1" workbookViewId="0">
      <selection activeCell="K2" sqref="K2:K366"/>
    </sheetView>
  </sheetViews>
  <sheetFormatPr defaultRowHeight="15"/>
  <cols>
    <col min="1" max="1" width="18.5703125" bestFit="1" customWidth="1"/>
    <col min="3" max="3" width="10.28515625" bestFit="1" customWidth="1"/>
    <col min="12" max="12" width="22.140625" customWidth="1"/>
    <col min="13" max="14" width="23.5703125" customWidth="1"/>
  </cols>
  <sheetData>
    <row r="1" spans="1:19" ht="15.75" thickBot="1">
      <c r="A1" t="s">
        <v>36</v>
      </c>
      <c r="B1" t="s">
        <v>37</v>
      </c>
      <c r="C1" t="s">
        <v>38</v>
      </c>
      <c r="H1" t="s">
        <v>45</v>
      </c>
      <c r="I1" t="s">
        <v>66</v>
      </c>
      <c r="J1" t="s">
        <v>67</v>
      </c>
      <c r="K1" t="s">
        <v>68</v>
      </c>
      <c r="L1" t="s">
        <v>39</v>
      </c>
      <c r="M1" t="s">
        <v>40</v>
      </c>
      <c r="N1" t="s">
        <v>41</v>
      </c>
      <c r="P1" s="22" t="s">
        <v>39</v>
      </c>
      <c r="Q1" s="22" t="s">
        <v>40</v>
      </c>
      <c r="R1" s="22" t="s">
        <v>41</v>
      </c>
    </row>
    <row r="2" spans="1:19" ht="17.25" thickBot="1">
      <c r="A2" s="31">
        <v>46023</v>
      </c>
      <c r="B2">
        <f>Inputs!$B$44/31</f>
        <v>593.70967741935488</v>
      </c>
      <c r="C2">
        <f>B2</f>
        <v>593.70967741935488</v>
      </c>
      <c r="D2">
        <f>Inputs!$B$46/31</f>
        <v>723.06451612903231</v>
      </c>
      <c r="E2">
        <f>D2</f>
        <v>723.06451612903231</v>
      </c>
      <c r="F2">
        <f>Inputs!$B$48/31</f>
        <v>852.38709677419354</v>
      </c>
      <c r="G2">
        <f>F2</f>
        <v>852.38709677419354</v>
      </c>
      <c r="H2">
        <v>1</v>
      </c>
      <c r="I2">
        <f>IF(AND(C2&lt;=48557,B2&lt;&gt;0),1,0)</f>
        <v>1</v>
      </c>
      <c r="J2">
        <f>IF(AND(E2&lt;=48557,D2&lt;&gt;0),1,0)</f>
        <v>1</v>
      </c>
      <c r="K2">
        <f>IF(AND(G2&lt;=48557,F2&lt;&gt;0),1,0)</f>
        <v>1</v>
      </c>
      <c r="L2" s="33">
        <f>INDEX(A2:A366,MATCH(TRUE,INDEX(C2:C366&gt;48557,0),))</f>
        <v>46172</v>
      </c>
      <c r="M2" s="33">
        <f>INDEX(A2:A366,MATCH(TRUE,INDEX(E2:E366&gt;48557,0),))</f>
        <v>46122</v>
      </c>
      <c r="N2" s="33">
        <f>INDEX(A2:A366,MATCH(TRUE,INDEX(G2:G366&gt;48557,0),))</f>
        <v>46088</v>
      </c>
      <c r="P2">
        <f>IF(ISNA(L2),"No In-Season Closure",L2)</f>
        <v>46172</v>
      </c>
      <c r="Q2">
        <f>IF(ISNA(M2),"No In-Season Closure",M2)</f>
        <v>46122</v>
      </c>
      <c r="R2">
        <f>IF(ISNA(N2),"No In-Season Closure",N2)</f>
        <v>46088</v>
      </c>
    </row>
    <row r="3" spans="1:19">
      <c r="A3" s="31">
        <v>46024</v>
      </c>
      <c r="B3">
        <f>Inputs!$B$44/31</f>
        <v>593.70967741935488</v>
      </c>
      <c r="C3">
        <f>B3+C2</f>
        <v>1187.4193548387098</v>
      </c>
      <c r="D3">
        <f>Inputs!$B$46/31</f>
        <v>723.06451612903231</v>
      </c>
      <c r="E3">
        <f>D3+E2</f>
        <v>1446.1290322580646</v>
      </c>
      <c r="F3">
        <f>Inputs!$B$48/31</f>
        <v>852.38709677419354</v>
      </c>
      <c r="G3">
        <f>F3+G2</f>
        <v>1704.7741935483871</v>
      </c>
      <c r="H3">
        <v>1</v>
      </c>
      <c r="I3">
        <f t="shared" ref="I3:I66" si="0">IF(AND(C3&lt;=48557,B3&lt;&gt;0),1,0)</f>
        <v>1</v>
      </c>
      <c r="J3">
        <f t="shared" ref="J3:J66" si="1">IF(AND(E3&lt;=48557,D3&lt;&gt;0),1,0)</f>
        <v>1</v>
      </c>
      <c r="K3">
        <f t="shared" ref="K3:K66" si="2">IF(AND(G3&lt;=48557,F3&lt;&gt;0),1,0)</f>
        <v>1</v>
      </c>
      <c r="L3" t="s">
        <v>46</v>
      </c>
      <c r="M3" t="s">
        <v>46</v>
      </c>
      <c r="N3" t="s">
        <v>46</v>
      </c>
    </row>
    <row r="4" spans="1:19">
      <c r="A4" s="31">
        <v>46025</v>
      </c>
      <c r="B4">
        <f>Inputs!$B$44/31</f>
        <v>593.70967741935488</v>
      </c>
      <c r="C4">
        <f>B4+C3</f>
        <v>1781.1290322580646</v>
      </c>
      <c r="D4">
        <f>Inputs!$B$46/31</f>
        <v>723.06451612903231</v>
      </c>
      <c r="E4">
        <f t="shared" ref="E4:E67" si="3">D4+E3</f>
        <v>2169.1935483870971</v>
      </c>
      <c r="F4">
        <f>Inputs!$B$48/31</f>
        <v>852.38709677419354</v>
      </c>
      <c r="G4">
        <f t="shared" ref="G4:G67" si="4">F4+G3</f>
        <v>2557.1612903225805</v>
      </c>
      <c r="H4">
        <v>1</v>
      </c>
      <c r="I4">
        <f t="shared" si="0"/>
        <v>1</v>
      </c>
      <c r="J4">
        <f t="shared" si="1"/>
        <v>1</v>
      </c>
      <c r="K4">
        <f t="shared" si="2"/>
        <v>1</v>
      </c>
      <c r="L4" s="34">
        <f>$A$366-L2</f>
        <v>215</v>
      </c>
      <c r="M4" s="34">
        <f>$A$366-M2</f>
        <v>265</v>
      </c>
      <c r="N4" s="34">
        <f>$A$366-N2</f>
        <v>299</v>
      </c>
    </row>
    <row r="5" spans="1:19">
      <c r="A5" s="31">
        <v>46026</v>
      </c>
      <c r="B5">
        <f>Inputs!$B$44/31</f>
        <v>593.70967741935488</v>
      </c>
      <c r="C5">
        <f t="shared" ref="C5:C67" si="5">B5+C4</f>
        <v>2374.8387096774195</v>
      </c>
      <c r="D5">
        <f>Inputs!$B$46/31</f>
        <v>723.06451612903231</v>
      </c>
      <c r="E5">
        <f t="shared" si="3"/>
        <v>2892.2580645161293</v>
      </c>
      <c r="F5">
        <f>Inputs!$B$48/31</f>
        <v>852.38709677419354</v>
      </c>
      <c r="G5">
        <f t="shared" si="4"/>
        <v>3409.5483870967741</v>
      </c>
      <c r="H5">
        <v>1</v>
      </c>
      <c r="I5">
        <f t="shared" si="0"/>
        <v>1</v>
      </c>
      <c r="J5">
        <f t="shared" si="1"/>
        <v>1</v>
      </c>
      <c r="K5">
        <f t="shared" si="2"/>
        <v>1</v>
      </c>
      <c r="L5" t="s">
        <v>43</v>
      </c>
      <c r="M5" t="s">
        <v>43</v>
      </c>
      <c r="N5" t="s">
        <v>43</v>
      </c>
    </row>
    <row r="6" spans="1:19">
      <c r="A6" s="31">
        <v>46027</v>
      </c>
      <c r="B6">
        <f>Inputs!$B$44/31</f>
        <v>593.70967741935488</v>
      </c>
      <c r="C6">
        <f t="shared" si="5"/>
        <v>2968.5483870967746</v>
      </c>
      <c r="D6">
        <f>Inputs!$B$46/31</f>
        <v>723.06451612903231</v>
      </c>
      <c r="E6">
        <f t="shared" si="3"/>
        <v>3615.3225806451615</v>
      </c>
      <c r="F6">
        <f>Inputs!$B$48/31</f>
        <v>852.38709677419354</v>
      </c>
      <c r="G6">
        <f t="shared" si="4"/>
        <v>4261.9354838709678</v>
      </c>
      <c r="H6">
        <v>1</v>
      </c>
      <c r="I6">
        <f t="shared" si="0"/>
        <v>1</v>
      </c>
      <c r="J6">
        <f t="shared" si="1"/>
        <v>1</v>
      </c>
      <c r="K6">
        <f t="shared" si="2"/>
        <v>1</v>
      </c>
      <c r="L6" s="34">
        <f>L4+Inputs!$N$39</f>
        <v>215</v>
      </c>
      <c r="M6" s="34">
        <f>M4+Inputs!$N$39</f>
        <v>265</v>
      </c>
      <c r="N6" s="34">
        <f>N4+Inputs!$N$39</f>
        <v>299</v>
      </c>
    </row>
    <row r="7" spans="1:19">
      <c r="A7" s="31">
        <v>46028</v>
      </c>
      <c r="B7">
        <f>Inputs!$B$44/31</f>
        <v>593.70967741935488</v>
      </c>
      <c r="C7">
        <f t="shared" si="5"/>
        <v>3562.2580645161297</v>
      </c>
      <c r="D7">
        <f>Inputs!$B$46/31</f>
        <v>723.06451612903231</v>
      </c>
      <c r="E7">
        <f t="shared" si="3"/>
        <v>4338.3870967741941</v>
      </c>
      <c r="F7">
        <f>Inputs!$B$48/31</f>
        <v>852.38709677419354</v>
      </c>
      <c r="G7">
        <f t="shared" si="4"/>
        <v>5114.322580645161</v>
      </c>
      <c r="H7">
        <v>1</v>
      </c>
      <c r="I7">
        <f t="shared" si="0"/>
        <v>1</v>
      </c>
      <c r="J7">
        <f t="shared" si="1"/>
        <v>1</v>
      </c>
      <c r="K7">
        <f t="shared" si="2"/>
        <v>1</v>
      </c>
      <c r="L7" t="s">
        <v>44</v>
      </c>
      <c r="M7" t="s">
        <v>44</v>
      </c>
      <c r="N7" t="s">
        <v>44</v>
      </c>
    </row>
    <row r="8" spans="1:19">
      <c r="A8" s="31">
        <v>46029</v>
      </c>
      <c r="B8">
        <f>Inputs!$B$44/31</f>
        <v>593.70967741935488</v>
      </c>
      <c r="C8">
        <f t="shared" si="5"/>
        <v>4155.9677419354848</v>
      </c>
      <c r="D8">
        <f>Inputs!$B$46/31</f>
        <v>723.06451612903231</v>
      </c>
      <c r="E8">
        <f t="shared" si="3"/>
        <v>5061.4516129032263</v>
      </c>
      <c r="F8">
        <f>Inputs!$B$48/31</f>
        <v>852.38709677419354</v>
      </c>
      <c r="G8">
        <f t="shared" si="4"/>
        <v>5966.7096774193542</v>
      </c>
      <c r="H8">
        <v>1</v>
      </c>
      <c r="I8">
        <f t="shared" si="0"/>
        <v>1</v>
      </c>
      <c r="J8">
        <f t="shared" si="1"/>
        <v>1</v>
      </c>
      <c r="K8">
        <f t="shared" si="2"/>
        <v>1</v>
      </c>
      <c r="L8" s="34">
        <f>364-L6</f>
        <v>149</v>
      </c>
      <c r="M8" s="34">
        <f>364-M6</f>
        <v>99</v>
      </c>
      <c r="N8" s="34">
        <f>364-N6</f>
        <v>65</v>
      </c>
      <c r="P8">
        <f>L10</f>
        <v>149</v>
      </c>
      <c r="Q8">
        <f t="shared" ref="Q8:R8" si="6">M10</f>
        <v>99</v>
      </c>
      <c r="R8">
        <f t="shared" si="6"/>
        <v>65</v>
      </c>
      <c r="S8">
        <f>IF(ISNA(O2),365-Inputs!$N$39,'Closure Dates'!O8)</f>
        <v>0</v>
      </c>
    </row>
    <row r="9" spans="1:19">
      <c r="A9" s="31">
        <v>46030</v>
      </c>
      <c r="B9">
        <f>Inputs!$B$44/31</f>
        <v>593.70967741935488</v>
      </c>
      <c r="C9">
        <f t="shared" si="5"/>
        <v>4749.6774193548399</v>
      </c>
      <c r="D9">
        <f>Inputs!$B$46/31</f>
        <v>723.06451612903231</v>
      </c>
      <c r="E9">
        <f t="shared" si="3"/>
        <v>5784.5161290322585</v>
      </c>
      <c r="F9">
        <f>Inputs!$B$48/31</f>
        <v>852.38709677419354</v>
      </c>
      <c r="G9">
        <f>F9+G8</f>
        <v>6819.0967741935474</v>
      </c>
      <c r="H9">
        <v>1</v>
      </c>
      <c r="I9">
        <f t="shared" si="0"/>
        <v>1</v>
      </c>
      <c r="J9">
        <f t="shared" si="1"/>
        <v>1</v>
      </c>
      <c r="K9">
        <f t="shared" si="2"/>
        <v>1</v>
      </c>
    </row>
    <row r="10" spans="1:19">
      <c r="A10" s="31">
        <v>46031</v>
      </c>
      <c r="B10">
        <f>Inputs!$B$44/31</f>
        <v>593.70967741935488</v>
      </c>
      <c r="C10">
        <f t="shared" si="5"/>
        <v>5343.387096774195</v>
      </c>
      <c r="D10">
        <f>Inputs!$B$46/31</f>
        <v>723.06451612903231</v>
      </c>
      <c r="E10">
        <f t="shared" si="3"/>
        <v>6507.5806451612907</v>
      </c>
      <c r="F10">
        <f>Inputs!$B$48/31</f>
        <v>852.38709677419354</v>
      </c>
      <c r="G10">
        <f t="shared" si="4"/>
        <v>7671.4838709677406</v>
      </c>
      <c r="H10">
        <v>1</v>
      </c>
      <c r="I10">
        <f t="shared" si="0"/>
        <v>1</v>
      </c>
      <c r="J10">
        <f t="shared" si="1"/>
        <v>1</v>
      </c>
      <c r="K10">
        <f t="shared" si="2"/>
        <v>1</v>
      </c>
      <c r="L10">
        <f>SUM(I2:I366)</f>
        <v>149</v>
      </c>
      <c r="M10">
        <f t="shared" ref="M10:N10" si="7">SUM(J2:J366)</f>
        <v>99</v>
      </c>
      <c r="N10">
        <f t="shared" si="7"/>
        <v>65</v>
      </c>
    </row>
    <row r="11" spans="1:19">
      <c r="A11" s="31">
        <v>46032</v>
      </c>
      <c r="B11">
        <f>Inputs!$B$44/31</f>
        <v>593.70967741935488</v>
      </c>
      <c r="C11">
        <f t="shared" si="5"/>
        <v>5937.0967741935501</v>
      </c>
      <c r="D11">
        <f>Inputs!$B$46/31</f>
        <v>723.06451612903231</v>
      </c>
      <c r="E11">
        <f t="shared" si="3"/>
        <v>7230.6451612903229</v>
      </c>
      <c r="F11">
        <f>Inputs!$B$48/31</f>
        <v>852.38709677419354</v>
      </c>
      <c r="G11">
        <f t="shared" si="4"/>
        <v>8523.8709677419338</v>
      </c>
      <c r="H11">
        <v>1</v>
      </c>
      <c r="I11">
        <f t="shared" si="0"/>
        <v>1</v>
      </c>
      <c r="J11">
        <f t="shared" si="1"/>
        <v>1</v>
      </c>
      <c r="K11">
        <f t="shared" si="2"/>
        <v>1</v>
      </c>
    </row>
    <row r="12" spans="1:19">
      <c r="A12" s="31">
        <v>46033</v>
      </c>
      <c r="B12">
        <f>Inputs!$B$44/31</f>
        <v>593.70967741935488</v>
      </c>
      <c r="C12">
        <f t="shared" si="5"/>
        <v>6530.8064516129052</v>
      </c>
      <c r="D12">
        <f>Inputs!$B$46/31</f>
        <v>723.06451612903231</v>
      </c>
      <c r="E12">
        <f t="shared" si="3"/>
        <v>7953.7096774193551</v>
      </c>
      <c r="F12">
        <f>Inputs!$B$48/31</f>
        <v>852.38709677419354</v>
      </c>
      <c r="G12">
        <f t="shared" si="4"/>
        <v>9376.258064516127</v>
      </c>
      <c r="H12">
        <v>1</v>
      </c>
      <c r="I12">
        <f t="shared" si="0"/>
        <v>1</v>
      </c>
      <c r="J12">
        <f t="shared" si="1"/>
        <v>1</v>
      </c>
      <c r="K12">
        <f t="shared" si="2"/>
        <v>1</v>
      </c>
    </row>
    <row r="13" spans="1:19">
      <c r="A13" s="31">
        <v>46034</v>
      </c>
      <c r="B13">
        <f>Inputs!$B$44/31</f>
        <v>593.70967741935488</v>
      </c>
      <c r="C13">
        <f t="shared" si="5"/>
        <v>7124.5161290322603</v>
      </c>
      <c r="D13">
        <f>Inputs!$B$46/31</f>
        <v>723.06451612903231</v>
      </c>
      <c r="E13">
        <f t="shared" si="3"/>
        <v>8676.7741935483882</v>
      </c>
      <c r="F13">
        <f>Inputs!$B$48/31</f>
        <v>852.38709677419354</v>
      </c>
      <c r="G13">
        <f t="shared" si="4"/>
        <v>10228.64516129032</v>
      </c>
      <c r="H13">
        <v>1</v>
      </c>
      <c r="I13">
        <f t="shared" si="0"/>
        <v>1</v>
      </c>
      <c r="J13">
        <f t="shared" si="1"/>
        <v>1</v>
      </c>
      <c r="K13">
        <f t="shared" si="2"/>
        <v>1</v>
      </c>
    </row>
    <row r="14" spans="1:19">
      <c r="A14" s="31">
        <v>46035</v>
      </c>
      <c r="B14">
        <f>Inputs!$B$44/31</f>
        <v>593.70967741935488</v>
      </c>
      <c r="C14">
        <f t="shared" si="5"/>
        <v>7718.2258064516154</v>
      </c>
      <c r="D14">
        <f>Inputs!$B$46/31</f>
        <v>723.06451612903231</v>
      </c>
      <c r="E14">
        <f t="shared" si="3"/>
        <v>9399.8387096774204</v>
      </c>
      <c r="F14">
        <f>Inputs!$B$48/31</f>
        <v>852.38709677419354</v>
      </c>
      <c r="G14">
        <f t="shared" si="4"/>
        <v>11081.032258064513</v>
      </c>
      <c r="H14">
        <v>1</v>
      </c>
      <c r="I14">
        <f t="shared" si="0"/>
        <v>1</v>
      </c>
      <c r="J14">
        <f t="shared" si="1"/>
        <v>1</v>
      </c>
      <c r="K14">
        <f t="shared" si="2"/>
        <v>1</v>
      </c>
    </row>
    <row r="15" spans="1:19">
      <c r="A15" s="31">
        <v>46036</v>
      </c>
      <c r="B15">
        <f>Inputs!$B$44/31</f>
        <v>593.70967741935488</v>
      </c>
      <c r="C15">
        <f t="shared" si="5"/>
        <v>8311.9354838709696</v>
      </c>
      <c r="D15">
        <f>Inputs!$B$46/31</f>
        <v>723.06451612903231</v>
      </c>
      <c r="E15">
        <f t="shared" si="3"/>
        <v>10122.903225806453</v>
      </c>
      <c r="F15">
        <f>Inputs!$B$48/31</f>
        <v>852.38709677419354</v>
      </c>
      <c r="G15">
        <f t="shared" si="4"/>
        <v>11933.419354838707</v>
      </c>
      <c r="H15">
        <v>1</v>
      </c>
      <c r="I15">
        <f t="shared" si="0"/>
        <v>1</v>
      </c>
      <c r="J15">
        <f t="shared" si="1"/>
        <v>1</v>
      </c>
      <c r="K15">
        <f t="shared" si="2"/>
        <v>1</v>
      </c>
    </row>
    <row r="16" spans="1:19">
      <c r="A16" s="31">
        <v>46037</v>
      </c>
      <c r="B16">
        <f>Inputs!$B$44/31</f>
        <v>593.70967741935488</v>
      </c>
      <c r="C16">
        <f t="shared" si="5"/>
        <v>8905.6451612903238</v>
      </c>
      <c r="D16">
        <f>Inputs!$B$46/31</f>
        <v>723.06451612903231</v>
      </c>
      <c r="E16">
        <f t="shared" si="3"/>
        <v>10845.967741935485</v>
      </c>
      <c r="F16">
        <f>Inputs!$B$48/31</f>
        <v>852.38709677419354</v>
      </c>
      <c r="G16">
        <f t="shared" si="4"/>
        <v>12785.8064516129</v>
      </c>
      <c r="H16">
        <v>1</v>
      </c>
      <c r="I16">
        <f t="shared" si="0"/>
        <v>1</v>
      </c>
      <c r="J16">
        <f t="shared" si="1"/>
        <v>1</v>
      </c>
      <c r="K16">
        <f t="shared" si="2"/>
        <v>1</v>
      </c>
    </row>
    <row r="17" spans="1:11">
      <c r="A17" s="31">
        <v>46038</v>
      </c>
      <c r="B17">
        <f>Inputs!$B$44/31</f>
        <v>593.70967741935488</v>
      </c>
      <c r="C17">
        <f t="shared" si="5"/>
        <v>9499.354838709678</v>
      </c>
      <c r="D17">
        <f>Inputs!$B$46/31</f>
        <v>723.06451612903231</v>
      </c>
      <c r="E17">
        <f t="shared" si="3"/>
        <v>11569.032258064517</v>
      </c>
      <c r="F17">
        <f>Inputs!$B$48/31</f>
        <v>852.38709677419354</v>
      </c>
      <c r="G17">
        <f t="shared" si="4"/>
        <v>13638.193548387093</v>
      </c>
      <c r="H17">
        <v>1</v>
      </c>
      <c r="I17">
        <f t="shared" si="0"/>
        <v>1</v>
      </c>
      <c r="J17">
        <f t="shared" si="1"/>
        <v>1</v>
      </c>
      <c r="K17">
        <f t="shared" si="2"/>
        <v>1</v>
      </c>
    </row>
    <row r="18" spans="1:11">
      <c r="A18" s="31">
        <v>46039</v>
      </c>
      <c r="B18">
        <f>Inputs!$B$44/31</f>
        <v>593.70967741935488</v>
      </c>
      <c r="C18">
        <f t="shared" si="5"/>
        <v>10093.064516129032</v>
      </c>
      <c r="D18">
        <f>Inputs!$B$46/31</f>
        <v>723.06451612903231</v>
      </c>
      <c r="E18">
        <f t="shared" si="3"/>
        <v>12292.096774193549</v>
      </c>
      <c r="F18">
        <f>Inputs!$B$48/31</f>
        <v>852.38709677419354</v>
      </c>
      <c r="G18">
        <f t="shared" si="4"/>
        <v>14490.580645161286</v>
      </c>
      <c r="H18">
        <v>1</v>
      </c>
      <c r="I18">
        <f t="shared" si="0"/>
        <v>1</v>
      </c>
      <c r="J18">
        <f t="shared" si="1"/>
        <v>1</v>
      </c>
      <c r="K18">
        <f t="shared" si="2"/>
        <v>1</v>
      </c>
    </row>
    <row r="19" spans="1:11">
      <c r="A19" s="31">
        <v>46040</v>
      </c>
      <c r="B19">
        <f>Inputs!$B$44/31</f>
        <v>593.70967741935488</v>
      </c>
      <c r="C19">
        <f t="shared" si="5"/>
        <v>10686.774193548386</v>
      </c>
      <c r="D19">
        <f>Inputs!$B$46/31</f>
        <v>723.06451612903231</v>
      </c>
      <c r="E19">
        <f t="shared" si="3"/>
        <v>13015.161290322581</v>
      </c>
      <c r="F19">
        <f>Inputs!$B$48/31</f>
        <v>852.38709677419354</v>
      </c>
      <c r="G19">
        <f t="shared" si="4"/>
        <v>15342.967741935479</v>
      </c>
      <c r="H19">
        <v>1</v>
      </c>
      <c r="I19">
        <f t="shared" si="0"/>
        <v>1</v>
      </c>
      <c r="J19">
        <f t="shared" si="1"/>
        <v>1</v>
      </c>
      <c r="K19">
        <f t="shared" si="2"/>
        <v>1</v>
      </c>
    </row>
    <row r="20" spans="1:11">
      <c r="A20" s="31">
        <v>46041</v>
      </c>
      <c r="B20">
        <f>Inputs!$B$44/31</f>
        <v>593.70967741935488</v>
      </c>
      <c r="C20">
        <f t="shared" si="5"/>
        <v>11280.483870967741</v>
      </c>
      <c r="D20">
        <f>Inputs!$B$46/31</f>
        <v>723.06451612903231</v>
      </c>
      <c r="E20">
        <f t="shared" si="3"/>
        <v>13738.225806451614</v>
      </c>
      <c r="F20">
        <f>Inputs!$B$48/31</f>
        <v>852.38709677419354</v>
      </c>
      <c r="G20">
        <f t="shared" si="4"/>
        <v>16195.354838709673</v>
      </c>
      <c r="H20">
        <v>1</v>
      </c>
      <c r="I20">
        <f t="shared" si="0"/>
        <v>1</v>
      </c>
      <c r="J20">
        <f t="shared" si="1"/>
        <v>1</v>
      </c>
      <c r="K20">
        <f t="shared" si="2"/>
        <v>1</v>
      </c>
    </row>
    <row r="21" spans="1:11">
      <c r="A21" s="31">
        <v>46042</v>
      </c>
      <c r="B21">
        <f>Inputs!$B$44/31</f>
        <v>593.70967741935488</v>
      </c>
      <c r="C21">
        <f t="shared" si="5"/>
        <v>11874.193548387095</v>
      </c>
      <c r="D21">
        <f>Inputs!$B$46/31</f>
        <v>723.06451612903231</v>
      </c>
      <c r="E21">
        <f t="shared" si="3"/>
        <v>14461.290322580646</v>
      </c>
      <c r="F21">
        <f>Inputs!$B$48/31</f>
        <v>852.38709677419354</v>
      </c>
      <c r="G21">
        <f t="shared" si="4"/>
        <v>17047.741935483868</v>
      </c>
      <c r="H21">
        <v>1</v>
      </c>
      <c r="I21">
        <f t="shared" si="0"/>
        <v>1</v>
      </c>
      <c r="J21">
        <f t="shared" si="1"/>
        <v>1</v>
      </c>
      <c r="K21">
        <f t="shared" si="2"/>
        <v>1</v>
      </c>
    </row>
    <row r="22" spans="1:11">
      <c r="A22" s="31">
        <v>46043</v>
      </c>
      <c r="B22">
        <f>Inputs!$B$44/31</f>
        <v>593.70967741935488</v>
      </c>
      <c r="C22">
        <f t="shared" si="5"/>
        <v>12467.903225806449</v>
      </c>
      <c r="D22">
        <f>Inputs!$B$46/31</f>
        <v>723.06451612903231</v>
      </c>
      <c r="E22">
        <f t="shared" si="3"/>
        <v>15184.354838709678</v>
      </c>
      <c r="F22">
        <f>Inputs!$B$48/31</f>
        <v>852.38709677419354</v>
      </c>
      <c r="G22">
        <f t="shared" si="4"/>
        <v>17900.129032258061</v>
      </c>
      <c r="H22">
        <v>1</v>
      </c>
      <c r="I22">
        <f t="shared" si="0"/>
        <v>1</v>
      </c>
      <c r="J22">
        <f t="shared" si="1"/>
        <v>1</v>
      </c>
      <c r="K22">
        <f t="shared" si="2"/>
        <v>1</v>
      </c>
    </row>
    <row r="23" spans="1:11">
      <c r="A23" s="31">
        <v>46044</v>
      </c>
      <c r="B23">
        <f>Inputs!$B$44/31</f>
        <v>593.70967741935488</v>
      </c>
      <c r="C23">
        <f t="shared" si="5"/>
        <v>13061.612903225803</v>
      </c>
      <c r="D23">
        <f>Inputs!$B$46/31</f>
        <v>723.06451612903231</v>
      </c>
      <c r="E23">
        <f t="shared" si="3"/>
        <v>15907.41935483871</v>
      </c>
      <c r="F23">
        <f>Inputs!$B$48/31</f>
        <v>852.38709677419354</v>
      </c>
      <c r="G23">
        <f t="shared" si="4"/>
        <v>18752.516129032254</v>
      </c>
      <c r="H23">
        <v>1</v>
      </c>
      <c r="I23">
        <f t="shared" si="0"/>
        <v>1</v>
      </c>
      <c r="J23">
        <f t="shared" si="1"/>
        <v>1</v>
      </c>
      <c r="K23">
        <f t="shared" si="2"/>
        <v>1</v>
      </c>
    </row>
    <row r="24" spans="1:11">
      <c r="A24" s="31">
        <v>46045</v>
      </c>
      <c r="B24">
        <f>Inputs!$B$44/31</f>
        <v>593.70967741935488</v>
      </c>
      <c r="C24">
        <f t="shared" si="5"/>
        <v>13655.322580645157</v>
      </c>
      <c r="D24">
        <f>Inputs!$B$46/31</f>
        <v>723.06451612903231</v>
      </c>
      <c r="E24">
        <f t="shared" si="3"/>
        <v>16630.483870967742</v>
      </c>
      <c r="F24">
        <f>Inputs!$B$48/31</f>
        <v>852.38709677419354</v>
      </c>
      <c r="G24">
        <f t="shared" si="4"/>
        <v>19604.903225806447</v>
      </c>
      <c r="H24">
        <v>1</v>
      </c>
      <c r="I24">
        <f t="shared" si="0"/>
        <v>1</v>
      </c>
      <c r="J24">
        <f t="shared" si="1"/>
        <v>1</v>
      </c>
      <c r="K24">
        <f t="shared" si="2"/>
        <v>1</v>
      </c>
    </row>
    <row r="25" spans="1:11">
      <c r="A25" s="31">
        <v>46046</v>
      </c>
      <c r="B25">
        <f>Inputs!$B$44/31</f>
        <v>593.70967741935488</v>
      </c>
      <c r="C25">
        <f t="shared" si="5"/>
        <v>14249.032258064512</v>
      </c>
      <c r="D25">
        <f>Inputs!$B$46/31</f>
        <v>723.06451612903231</v>
      </c>
      <c r="E25">
        <f t="shared" si="3"/>
        <v>17353.548387096776</v>
      </c>
      <c r="F25">
        <f>Inputs!$B$48/31</f>
        <v>852.38709677419354</v>
      </c>
      <c r="G25">
        <f t="shared" si="4"/>
        <v>20457.29032258064</v>
      </c>
      <c r="H25">
        <v>1</v>
      </c>
      <c r="I25">
        <f t="shared" si="0"/>
        <v>1</v>
      </c>
      <c r="J25">
        <f t="shared" si="1"/>
        <v>1</v>
      </c>
      <c r="K25">
        <f t="shared" si="2"/>
        <v>1</v>
      </c>
    </row>
    <row r="26" spans="1:11">
      <c r="A26" s="31">
        <v>46047</v>
      </c>
      <c r="B26">
        <f>Inputs!$B$44/31</f>
        <v>593.70967741935488</v>
      </c>
      <c r="C26">
        <f t="shared" si="5"/>
        <v>14842.741935483866</v>
      </c>
      <c r="D26">
        <f>Inputs!$B$46/31</f>
        <v>723.06451612903231</v>
      </c>
      <c r="E26">
        <f t="shared" si="3"/>
        <v>18076.61290322581</v>
      </c>
      <c r="F26">
        <f>Inputs!$B$48/31</f>
        <v>852.38709677419354</v>
      </c>
      <c r="G26">
        <f t="shared" si="4"/>
        <v>21309.677419354834</v>
      </c>
      <c r="H26">
        <v>1</v>
      </c>
      <c r="I26">
        <f t="shared" si="0"/>
        <v>1</v>
      </c>
      <c r="J26">
        <f t="shared" si="1"/>
        <v>1</v>
      </c>
      <c r="K26">
        <f t="shared" si="2"/>
        <v>1</v>
      </c>
    </row>
    <row r="27" spans="1:11">
      <c r="A27" s="31">
        <v>46048</v>
      </c>
      <c r="B27">
        <f>Inputs!$B$44/31</f>
        <v>593.70967741935488</v>
      </c>
      <c r="C27">
        <f t="shared" si="5"/>
        <v>15436.45161290322</v>
      </c>
      <c r="D27">
        <f>Inputs!$B$46/31</f>
        <v>723.06451612903231</v>
      </c>
      <c r="E27">
        <f t="shared" si="3"/>
        <v>18799.677419354844</v>
      </c>
      <c r="F27">
        <f>Inputs!$B$48/31</f>
        <v>852.38709677419354</v>
      </c>
      <c r="G27">
        <f t="shared" si="4"/>
        <v>22162.064516129027</v>
      </c>
      <c r="H27">
        <v>1</v>
      </c>
      <c r="I27">
        <f t="shared" si="0"/>
        <v>1</v>
      </c>
      <c r="J27">
        <f t="shared" si="1"/>
        <v>1</v>
      </c>
      <c r="K27">
        <f t="shared" si="2"/>
        <v>1</v>
      </c>
    </row>
    <row r="28" spans="1:11">
      <c r="A28" s="31">
        <v>46049</v>
      </c>
      <c r="B28">
        <f>Inputs!$B$44/31</f>
        <v>593.70967741935488</v>
      </c>
      <c r="C28">
        <f t="shared" si="5"/>
        <v>16030.161290322574</v>
      </c>
      <c r="D28">
        <f>Inputs!$B$46/31</f>
        <v>723.06451612903231</v>
      </c>
      <c r="E28">
        <f t="shared" si="3"/>
        <v>19522.741935483878</v>
      </c>
      <c r="F28">
        <f>Inputs!$B$48/31</f>
        <v>852.38709677419354</v>
      </c>
      <c r="G28">
        <f t="shared" si="4"/>
        <v>23014.45161290322</v>
      </c>
      <c r="H28">
        <v>1</v>
      </c>
      <c r="I28">
        <f t="shared" si="0"/>
        <v>1</v>
      </c>
      <c r="J28">
        <f t="shared" si="1"/>
        <v>1</v>
      </c>
      <c r="K28">
        <f t="shared" si="2"/>
        <v>1</v>
      </c>
    </row>
    <row r="29" spans="1:11">
      <c r="A29" s="31">
        <v>46050</v>
      </c>
      <c r="B29">
        <f>Inputs!$B$44/31</f>
        <v>593.70967741935488</v>
      </c>
      <c r="C29">
        <f t="shared" si="5"/>
        <v>16623.870967741928</v>
      </c>
      <c r="D29">
        <f>Inputs!$B$46/31</f>
        <v>723.06451612903231</v>
      </c>
      <c r="E29">
        <f t="shared" si="3"/>
        <v>20245.806451612912</v>
      </c>
      <c r="F29">
        <f>Inputs!$B$48/31</f>
        <v>852.38709677419354</v>
      </c>
      <c r="G29">
        <f t="shared" si="4"/>
        <v>23866.838709677413</v>
      </c>
      <c r="H29">
        <v>1</v>
      </c>
      <c r="I29">
        <f t="shared" si="0"/>
        <v>1</v>
      </c>
      <c r="J29">
        <f t="shared" si="1"/>
        <v>1</v>
      </c>
      <c r="K29">
        <f t="shared" si="2"/>
        <v>1</v>
      </c>
    </row>
    <row r="30" spans="1:11">
      <c r="A30" s="31">
        <v>46051</v>
      </c>
      <c r="B30">
        <f>Inputs!$B$44/31</f>
        <v>593.70967741935488</v>
      </c>
      <c r="C30">
        <f t="shared" si="5"/>
        <v>17217.580645161284</v>
      </c>
      <c r="D30">
        <f>Inputs!$B$46/31</f>
        <v>723.06451612903231</v>
      </c>
      <c r="E30">
        <f t="shared" si="3"/>
        <v>20968.870967741947</v>
      </c>
      <c r="F30">
        <f>Inputs!$B$48/31</f>
        <v>852.38709677419354</v>
      </c>
      <c r="G30">
        <f t="shared" si="4"/>
        <v>24719.225806451606</v>
      </c>
      <c r="H30">
        <v>1</v>
      </c>
      <c r="I30">
        <f t="shared" si="0"/>
        <v>1</v>
      </c>
      <c r="J30">
        <f t="shared" si="1"/>
        <v>1</v>
      </c>
      <c r="K30">
        <f t="shared" si="2"/>
        <v>1</v>
      </c>
    </row>
    <row r="31" spans="1:11">
      <c r="A31" s="31">
        <v>46052</v>
      </c>
      <c r="B31">
        <f>Inputs!$B$44/31</f>
        <v>593.70967741935488</v>
      </c>
      <c r="C31">
        <f t="shared" si="5"/>
        <v>17811.29032258064</v>
      </c>
      <c r="D31">
        <f>Inputs!$B$46/31</f>
        <v>723.06451612903231</v>
      </c>
      <c r="E31">
        <f t="shared" si="3"/>
        <v>21691.935483870981</v>
      </c>
      <c r="F31">
        <f>Inputs!$B$48/31</f>
        <v>852.38709677419354</v>
      </c>
      <c r="G31">
        <f t="shared" si="4"/>
        <v>25571.6129032258</v>
      </c>
      <c r="H31">
        <v>1</v>
      </c>
      <c r="I31">
        <f t="shared" si="0"/>
        <v>1</v>
      </c>
      <c r="J31">
        <f t="shared" si="1"/>
        <v>1</v>
      </c>
      <c r="K31">
        <f t="shared" si="2"/>
        <v>1</v>
      </c>
    </row>
    <row r="32" spans="1:11">
      <c r="A32" s="31">
        <v>46053</v>
      </c>
      <c r="B32">
        <f>Inputs!$B$44/31</f>
        <v>593.70967741935488</v>
      </c>
      <c r="C32">
        <f t="shared" si="5"/>
        <v>18404.999999999996</v>
      </c>
      <c r="D32">
        <f>Inputs!$B$46/31</f>
        <v>723.06451612903231</v>
      </c>
      <c r="E32">
        <f t="shared" si="3"/>
        <v>22415.000000000015</v>
      </c>
      <c r="F32">
        <f>Inputs!$B$48/31</f>
        <v>852.38709677419354</v>
      </c>
      <c r="G32">
        <f t="shared" si="4"/>
        <v>26423.999999999993</v>
      </c>
      <c r="H32">
        <v>1</v>
      </c>
      <c r="I32">
        <f t="shared" si="0"/>
        <v>1</v>
      </c>
      <c r="J32">
        <f t="shared" si="1"/>
        <v>1</v>
      </c>
      <c r="K32">
        <f t="shared" si="2"/>
        <v>1</v>
      </c>
    </row>
    <row r="33" spans="1:11">
      <c r="A33" s="31">
        <v>46054</v>
      </c>
      <c r="B33">
        <f>Inputs!$C$44/28</f>
        <v>515.57142857142856</v>
      </c>
      <c r="C33">
        <f t="shared" si="5"/>
        <v>18920.571428571424</v>
      </c>
      <c r="D33">
        <f>Inputs!$C$46/28</f>
        <v>629.42857142857144</v>
      </c>
      <c r="E33">
        <f t="shared" si="3"/>
        <v>23044.428571428587</v>
      </c>
      <c r="F33">
        <f>Inputs!$C$48/28</f>
        <v>743.28571428571433</v>
      </c>
      <c r="G33">
        <f t="shared" si="4"/>
        <v>27167.285714285706</v>
      </c>
      <c r="H33">
        <v>1</v>
      </c>
      <c r="I33">
        <f t="shared" si="0"/>
        <v>1</v>
      </c>
      <c r="J33">
        <f t="shared" si="1"/>
        <v>1</v>
      </c>
      <c r="K33">
        <f t="shared" si="2"/>
        <v>1</v>
      </c>
    </row>
    <row r="34" spans="1:11">
      <c r="A34" s="31">
        <v>46055</v>
      </c>
      <c r="B34">
        <f>Inputs!$C$44/28</f>
        <v>515.57142857142856</v>
      </c>
      <c r="C34">
        <f t="shared" ref="C34:C60" si="8">B34+C33</f>
        <v>19436.142857142851</v>
      </c>
      <c r="D34">
        <f>Inputs!$C$46/28</f>
        <v>629.42857142857144</v>
      </c>
      <c r="E34">
        <f t="shared" si="3"/>
        <v>23673.857142857159</v>
      </c>
      <c r="F34">
        <f>Inputs!$C$48/28</f>
        <v>743.28571428571433</v>
      </c>
      <c r="G34">
        <f t="shared" si="4"/>
        <v>27910.57142857142</v>
      </c>
      <c r="H34">
        <v>1</v>
      </c>
      <c r="I34">
        <f t="shared" si="0"/>
        <v>1</v>
      </c>
      <c r="J34">
        <f t="shared" si="1"/>
        <v>1</v>
      </c>
      <c r="K34">
        <f t="shared" si="2"/>
        <v>1</v>
      </c>
    </row>
    <row r="35" spans="1:11">
      <c r="A35" s="31">
        <v>46056</v>
      </c>
      <c r="B35">
        <f>Inputs!$C$44/28</f>
        <v>515.57142857142856</v>
      </c>
      <c r="C35">
        <f t="shared" si="8"/>
        <v>19951.714285714279</v>
      </c>
      <c r="D35">
        <f>Inputs!$C$46/28</f>
        <v>629.42857142857144</v>
      </c>
      <c r="E35">
        <f t="shared" si="3"/>
        <v>24303.285714285732</v>
      </c>
      <c r="F35">
        <f>Inputs!$C$48/28</f>
        <v>743.28571428571433</v>
      </c>
      <c r="G35">
        <f t="shared" si="4"/>
        <v>28653.857142857134</v>
      </c>
      <c r="H35">
        <v>1</v>
      </c>
      <c r="I35">
        <f t="shared" si="0"/>
        <v>1</v>
      </c>
      <c r="J35">
        <f t="shared" si="1"/>
        <v>1</v>
      </c>
      <c r="K35">
        <f t="shared" si="2"/>
        <v>1</v>
      </c>
    </row>
    <row r="36" spans="1:11">
      <c r="A36" s="31">
        <v>46057</v>
      </c>
      <c r="B36">
        <f>Inputs!$C$44/28</f>
        <v>515.57142857142856</v>
      </c>
      <c r="C36">
        <f t="shared" si="8"/>
        <v>20467.285714285706</v>
      </c>
      <c r="D36">
        <f>Inputs!$C$46/28</f>
        <v>629.42857142857144</v>
      </c>
      <c r="E36">
        <f t="shared" si="3"/>
        <v>24932.714285714304</v>
      </c>
      <c r="F36">
        <f>Inputs!$C$48/28</f>
        <v>743.28571428571433</v>
      </c>
      <c r="G36">
        <f t="shared" si="4"/>
        <v>29397.142857142848</v>
      </c>
      <c r="H36">
        <v>1</v>
      </c>
      <c r="I36">
        <f t="shared" si="0"/>
        <v>1</v>
      </c>
      <c r="J36">
        <f t="shared" si="1"/>
        <v>1</v>
      </c>
      <c r="K36">
        <f t="shared" si="2"/>
        <v>1</v>
      </c>
    </row>
    <row r="37" spans="1:11">
      <c r="A37" s="31">
        <v>46058</v>
      </c>
      <c r="B37">
        <f>Inputs!$C$44/28</f>
        <v>515.57142857142856</v>
      </c>
      <c r="C37">
        <f t="shared" si="8"/>
        <v>20982.857142857134</v>
      </c>
      <c r="D37">
        <f>Inputs!$C$46/28</f>
        <v>629.42857142857144</v>
      </c>
      <c r="E37">
        <f t="shared" si="3"/>
        <v>25562.142857142877</v>
      </c>
      <c r="F37">
        <f>Inputs!$C$48/28</f>
        <v>743.28571428571433</v>
      </c>
      <c r="G37">
        <f t="shared" si="4"/>
        <v>30140.428571428562</v>
      </c>
      <c r="H37">
        <v>1</v>
      </c>
      <c r="I37">
        <f t="shared" si="0"/>
        <v>1</v>
      </c>
      <c r="J37">
        <f t="shared" si="1"/>
        <v>1</v>
      </c>
      <c r="K37">
        <f t="shared" si="2"/>
        <v>1</v>
      </c>
    </row>
    <row r="38" spans="1:11">
      <c r="A38" s="31">
        <v>46059</v>
      </c>
      <c r="B38">
        <f>Inputs!$C$44/28</f>
        <v>515.57142857142856</v>
      </c>
      <c r="C38">
        <f t="shared" si="8"/>
        <v>21498.428571428562</v>
      </c>
      <c r="D38">
        <f>Inputs!$C$46/28</f>
        <v>629.42857142857144</v>
      </c>
      <c r="E38">
        <f t="shared" si="3"/>
        <v>26191.571428571449</v>
      </c>
      <c r="F38">
        <f>Inputs!$C$48/28</f>
        <v>743.28571428571433</v>
      </c>
      <c r="G38">
        <f t="shared" si="4"/>
        <v>30883.714285714275</v>
      </c>
      <c r="H38">
        <v>1</v>
      </c>
      <c r="I38">
        <f t="shared" si="0"/>
        <v>1</v>
      </c>
      <c r="J38">
        <f t="shared" si="1"/>
        <v>1</v>
      </c>
      <c r="K38">
        <f t="shared" si="2"/>
        <v>1</v>
      </c>
    </row>
    <row r="39" spans="1:11">
      <c r="A39" s="31">
        <v>46060</v>
      </c>
      <c r="B39">
        <f>Inputs!$C$44/28</f>
        <v>515.57142857142856</v>
      </c>
      <c r="C39">
        <f t="shared" si="8"/>
        <v>22013.999999999989</v>
      </c>
      <c r="D39">
        <f>Inputs!$C$46/28</f>
        <v>629.42857142857144</v>
      </c>
      <c r="E39">
        <f t="shared" si="3"/>
        <v>26821.000000000022</v>
      </c>
      <c r="F39">
        <f>Inputs!$C$48/28</f>
        <v>743.28571428571433</v>
      </c>
      <c r="G39">
        <f t="shared" si="4"/>
        <v>31626.999999999989</v>
      </c>
      <c r="H39">
        <v>1</v>
      </c>
      <c r="I39">
        <f t="shared" si="0"/>
        <v>1</v>
      </c>
      <c r="J39">
        <f t="shared" si="1"/>
        <v>1</v>
      </c>
      <c r="K39">
        <f t="shared" si="2"/>
        <v>1</v>
      </c>
    </row>
    <row r="40" spans="1:11">
      <c r="A40" s="31">
        <v>46061</v>
      </c>
      <c r="B40">
        <f>Inputs!$C$44/28</f>
        <v>515.57142857142856</v>
      </c>
      <c r="C40">
        <f t="shared" si="8"/>
        <v>22529.571428571417</v>
      </c>
      <c r="D40">
        <f>Inputs!$C$46/28</f>
        <v>629.42857142857144</v>
      </c>
      <c r="E40">
        <f t="shared" si="3"/>
        <v>27450.428571428594</v>
      </c>
      <c r="F40">
        <f>Inputs!$C$48/28</f>
        <v>743.28571428571433</v>
      </c>
      <c r="G40">
        <f t="shared" si="4"/>
        <v>32370.285714285703</v>
      </c>
      <c r="H40">
        <v>1</v>
      </c>
      <c r="I40">
        <f t="shared" si="0"/>
        <v>1</v>
      </c>
      <c r="J40">
        <f t="shared" si="1"/>
        <v>1</v>
      </c>
      <c r="K40">
        <f t="shared" si="2"/>
        <v>1</v>
      </c>
    </row>
    <row r="41" spans="1:11">
      <c r="A41" s="31">
        <v>46062</v>
      </c>
      <c r="B41">
        <f>Inputs!$C$44/28</f>
        <v>515.57142857142856</v>
      </c>
      <c r="C41">
        <f t="shared" si="8"/>
        <v>23045.142857142844</v>
      </c>
      <c r="D41">
        <f>Inputs!$C$46/28</f>
        <v>629.42857142857144</v>
      </c>
      <c r="E41">
        <f t="shared" si="3"/>
        <v>28079.857142857167</v>
      </c>
      <c r="F41">
        <f>Inputs!$C$48/28</f>
        <v>743.28571428571433</v>
      </c>
      <c r="G41">
        <f t="shared" si="4"/>
        <v>33113.57142857142</v>
      </c>
      <c r="H41">
        <v>1</v>
      </c>
      <c r="I41">
        <f t="shared" si="0"/>
        <v>1</v>
      </c>
      <c r="J41">
        <f t="shared" si="1"/>
        <v>1</v>
      </c>
      <c r="K41">
        <f t="shared" si="2"/>
        <v>1</v>
      </c>
    </row>
    <row r="42" spans="1:11">
      <c r="A42" s="31">
        <v>46063</v>
      </c>
      <c r="B42">
        <f>Inputs!$C$44/28</f>
        <v>515.57142857142856</v>
      </c>
      <c r="C42">
        <f t="shared" si="8"/>
        <v>23560.714285714272</v>
      </c>
      <c r="D42">
        <f>Inputs!$C$46/28</f>
        <v>629.42857142857144</v>
      </c>
      <c r="E42">
        <f t="shared" si="3"/>
        <v>28709.285714285739</v>
      </c>
      <c r="F42">
        <f>Inputs!$C$48/28</f>
        <v>743.28571428571433</v>
      </c>
      <c r="G42">
        <f t="shared" si="4"/>
        <v>33856.857142857138</v>
      </c>
      <c r="H42">
        <v>1</v>
      </c>
      <c r="I42">
        <f t="shared" si="0"/>
        <v>1</v>
      </c>
      <c r="J42">
        <f t="shared" si="1"/>
        <v>1</v>
      </c>
      <c r="K42">
        <f t="shared" si="2"/>
        <v>1</v>
      </c>
    </row>
    <row r="43" spans="1:11">
      <c r="A43" s="31">
        <v>46064</v>
      </c>
      <c r="B43">
        <f>Inputs!$C$44/28</f>
        <v>515.57142857142856</v>
      </c>
      <c r="C43">
        <f t="shared" si="8"/>
        <v>24076.285714285699</v>
      </c>
      <c r="D43">
        <f>Inputs!$C$46/28</f>
        <v>629.42857142857144</v>
      </c>
      <c r="E43">
        <f t="shared" si="3"/>
        <v>29338.714285714312</v>
      </c>
      <c r="F43">
        <f>Inputs!$C$48/28</f>
        <v>743.28571428571433</v>
      </c>
      <c r="G43">
        <f t="shared" si="4"/>
        <v>34600.142857142855</v>
      </c>
      <c r="H43">
        <v>1</v>
      </c>
      <c r="I43">
        <f t="shared" si="0"/>
        <v>1</v>
      </c>
      <c r="J43">
        <f t="shared" si="1"/>
        <v>1</v>
      </c>
      <c r="K43">
        <f t="shared" si="2"/>
        <v>1</v>
      </c>
    </row>
    <row r="44" spans="1:11">
      <c r="A44" s="31">
        <v>46065</v>
      </c>
      <c r="B44">
        <f>Inputs!$C$44/28</f>
        <v>515.57142857142856</v>
      </c>
      <c r="C44">
        <f t="shared" si="8"/>
        <v>24591.857142857127</v>
      </c>
      <c r="D44">
        <f>Inputs!$C$46/28</f>
        <v>629.42857142857144</v>
      </c>
      <c r="E44">
        <f t="shared" si="3"/>
        <v>29968.142857142884</v>
      </c>
      <c r="F44">
        <f>Inputs!$C$48/28</f>
        <v>743.28571428571433</v>
      </c>
      <c r="G44">
        <f t="shared" si="4"/>
        <v>35343.428571428572</v>
      </c>
      <c r="H44">
        <v>1</v>
      </c>
      <c r="I44">
        <f t="shared" si="0"/>
        <v>1</v>
      </c>
      <c r="J44">
        <f t="shared" si="1"/>
        <v>1</v>
      </c>
      <c r="K44">
        <f t="shared" si="2"/>
        <v>1</v>
      </c>
    </row>
    <row r="45" spans="1:11">
      <c r="A45" s="31">
        <v>46066</v>
      </c>
      <c r="B45">
        <f>Inputs!$C$44/28</f>
        <v>515.57142857142856</v>
      </c>
      <c r="C45">
        <f t="shared" si="8"/>
        <v>25107.428571428554</v>
      </c>
      <c r="D45">
        <f>Inputs!$C$46/28</f>
        <v>629.42857142857144</v>
      </c>
      <c r="E45">
        <f t="shared" si="3"/>
        <v>30597.571428571457</v>
      </c>
      <c r="F45">
        <f>Inputs!$C$48/28</f>
        <v>743.28571428571433</v>
      </c>
      <c r="G45">
        <f t="shared" si="4"/>
        <v>36086.71428571429</v>
      </c>
      <c r="H45">
        <v>1</v>
      </c>
      <c r="I45">
        <f t="shared" si="0"/>
        <v>1</v>
      </c>
      <c r="J45">
        <f t="shared" si="1"/>
        <v>1</v>
      </c>
      <c r="K45">
        <f t="shared" si="2"/>
        <v>1</v>
      </c>
    </row>
    <row r="46" spans="1:11">
      <c r="A46" s="31">
        <v>46067</v>
      </c>
      <c r="B46">
        <f>Inputs!$C$44/28</f>
        <v>515.57142857142856</v>
      </c>
      <c r="C46">
        <f t="shared" si="8"/>
        <v>25622.999999999982</v>
      </c>
      <c r="D46">
        <f>Inputs!$C$46/28</f>
        <v>629.42857142857144</v>
      </c>
      <c r="E46">
        <f t="shared" si="3"/>
        <v>31227.000000000029</v>
      </c>
      <c r="F46">
        <f>Inputs!$C$48/28</f>
        <v>743.28571428571433</v>
      </c>
      <c r="G46">
        <f t="shared" si="4"/>
        <v>36830.000000000007</v>
      </c>
      <c r="H46">
        <v>1</v>
      </c>
      <c r="I46">
        <f t="shared" si="0"/>
        <v>1</v>
      </c>
      <c r="J46">
        <f t="shared" si="1"/>
        <v>1</v>
      </c>
      <c r="K46">
        <f t="shared" si="2"/>
        <v>1</v>
      </c>
    </row>
    <row r="47" spans="1:11">
      <c r="A47" s="31">
        <v>46068</v>
      </c>
      <c r="B47">
        <f>Inputs!$C$44/28</f>
        <v>515.57142857142856</v>
      </c>
      <c r="C47">
        <f t="shared" si="8"/>
        <v>26138.571428571409</v>
      </c>
      <c r="D47">
        <f>Inputs!$C$46/28</f>
        <v>629.42857142857144</v>
      </c>
      <c r="E47">
        <f t="shared" si="3"/>
        <v>31856.428571428602</v>
      </c>
      <c r="F47">
        <f>Inputs!$C$48/28</f>
        <v>743.28571428571433</v>
      </c>
      <c r="G47">
        <f t="shared" si="4"/>
        <v>37573.285714285725</v>
      </c>
      <c r="H47">
        <v>1</v>
      </c>
      <c r="I47">
        <f t="shared" si="0"/>
        <v>1</v>
      </c>
      <c r="J47">
        <f t="shared" si="1"/>
        <v>1</v>
      </c>
      <c r="K47">
        <f t="shared" si="2"/>
        <v>1</v>
      </c>
    </row>
    <row r="48" spans="1:11">
      <c r="A48" s="31">
        <v>46069</v>
      </c>
      <c r="B48">
        <f>Inputs!$C$44/28</f>
        <v>515.57142857142856</v>
      </c>
      <c r="C48">
        <f t="shared" si="8"/>
        <v>26654.142857142837</v>
      </c>
      <c r="D48">
        <f>Inputs!$C$46/28</f>
        <v>629.42857142857144</v>
      </c>
      <c r="E48">
        <f t="shared" si="3"/>
        <v>32485.857142857174</v>
      </c>
      <c r="F48">
        <f>Inputs!$C$48/28</f>
        <v>743.28571428571433</v>
      </c>
      <c r="G48">
        <f t="shared" si="4"/>
        <v>38316.571428571442</v>
      </c>
      <c r="H48">
        <v>1</v>
      </c>
      <c r="I48">
        <f t="shared" si="0"/>
        <v>1</v>
      </c>
      <c r="J48">
        <f t="shared" si="1"/>
        <v>1</v>
      </c>
      <c r="K48">
        <f t="shared" si="2"/>
        <v>1</v>
      </c>
    </row>
    <row r="49" spans="1:11">
      <c r="A49" s="31">
        <v>46070</v>
      </c>
      <c r="B49">
        <f>Inputs!$C$44/28</f>
        <v>515.57142857142856</v>
      </c>
      <c r="C49">
        <f t="shared" si="8"/>
        <v>27169.714285714264</v>
      </c>
      <c r="D49">
        <f>Inputs!$C$46/28</f>
        <v>629.42857142857144</v>
      </c>
      <c r="E49">
        <f t="shared" si="3"/>
        <v>33115.285714285747</v>
      </c>
      <c r="F49">
        <f>Inputs!$C$48/28</f>
        <v>743.28571428571433</v>
      </c>
      <c r="G49">
        <f t="shared" si="4"/>
        <v>39059.857142857159</v>
      </c>
      <c r="H49">
        <v>1</v>
      </c>
      <c r="I49">
        <f t="shared" si="0"/>
        <v>1</v>
      </c>
      <c r="J49">
        <f t="shared" si="1"/>
        <v>1</v>
      </c>
      <c r="K49">
        <f t="shared" si="2"/>
        <v>1</v>
      </c>
    </row>
    <row r="50" spans="1:11">
      <c r="A50" s="31">
        <v>46071</v>
      </c>
      <c r="B50">
        <f>Inputs!$C$44/28</f>
        <v>515.57142857142856</v>
      </c>
      <c r="C50">
        <f t="shared" si="8"/>
        <v>27685.285714285692</v>
      </c>
      <c r="D50">
        <f>Inputs!$C$46/28</f>
        <v>629.42857142857144</v>
      </c>
      <c r="E50">
        <f t="shared" si="3"/>
        <v>33744.714285714319</v>
      </c>
      <c r="F50">
        <f>Inputs!$C$48/28</f>
        <v>743.28571428571433</v>
      </c>
      <c r="G50">
        <f t="shared" si="4"/>
        <v>39803.142857142877</v>
      </c>
      <c r="H50">
        <v>1</v>
      </c>
      <c r="I50">
        <f t="shared" si="0"/>
        <v>1</v>
      </c>
      <c r="J50">
        <f t="shared" si="1"/>
        <v>1</v>
      </c>
      <c r="K50">
        <f t="shared" si="2"/>
        <v>1</v>
      </c>
    </row>
    <row r="51" spans="1:11">
      <c r="A51" s="31">
        <v>46072</v>
      </c>
      <c r="B51">
        <f>Inputs!$C$44/28</f>
        <v>515.57142857142856</v>
      </c>
      <c r="C51">
        <f t="shared" si="8"/>
        <v>28200.857142857119</v>
      </c>
      <c r="D51">
        <f>Inputs!$C$46/28</f>
        <v>629.42857142857144</v>
      </c>
      <c r="E51">
        <f t="shared" si="3"/>
        <v>34374.142857142891</v>
      </c>
      <c r="F51">
        <f>Inputs!$C$48/28</f>
        <v>743.28571428571433</v>
      </c>
      <c r="G51">
        <f t="shared" si="4"/>
        <v>40546.428571428594</v>
      </c>
      <c r="H51">
        <v>1</v>
      </c>
      <c r="I51">
        <f t="shared" si="0"/>
        <v>1</v>
      </c>
      <c r="J51">
        <f t="shared" si="1"/>
        <v>1</v>
      </c>
      <c r="K51">
        <f t="shared" si="2"/>
        <v>1</v>
      </c>
    </row>
    <row r="52" spans="1:11">
      <c r="A52" s="31">
        <v>46073</v>
      </c>
      <c r="B52">
        <f>Inputs!$C$44/28</f>
        <v>515.57142857142856</v>
      </c>
      <c r="C52">
        <f t="shared" si="8"/>
        <v>28716.428571428547</v>
      </c>
      <c r="D52">
        <f>Inputs!$C$46/28</f>
        <v>629.42857142857144</v>
      </c>
      <c r="E52">
        <f t="shared" si="3"/>
        <v>35003.571428571464</v>
      </c>
      <c r="F52">
        <f>Inputs!$C$48/28</f>
        <v>743.28571428571433</v>
      </c>
      <c r="G52">
        <f t="shared" si="4"/>
        <v>41289.714285714312</v>
      </c>
      <c r="H52">
        <v>1</v>
      </c>
      <c r="I52">
        <f t="shared" si="0"/>
        <v>1</v>
      </c>
      <c r="J52">
        <f t="shared" si="1"/>
        <v>1</v>
      </c>
      <c r="K52">
        <f t="shared" si="2"/>
        <v>1</v>
      </c>
    </row>
    <row r="53" spans="1:11">
      <c r="A53" s="31">
        <v>46074</v>
      </c>
      <c r="B53">
        <f>Inputs!$C$44/28</f>
        <v>515.57142857142856</v>
      </c>
      <c r="C53">
        <f t="shared" si="8"/>
        <v>29231.999999999975</v>
      </c>
      <c r="D53">
        <f>Inputs!$C$46/28</f>
        <v>629.42857142857144</v>
      </c>
      <c r="E53">
        <f t="shared" si="3"/>
        <v>35633.000000000036</v>
      </c>
      <c r="F53">
        <f>Inputs!$C$48/28</f>
        <v>743.28571428571433</v>
      </c>
      <c r="G53">
        <f t="shared" si="4"/>
        <v>42033.000000000029</v>
      </c>
      <c r="H53">
        <v>1</v>
      </c>
      <c r="I53">
        <f t="shared" si="0"/>
        <v>1</v>
      </c>
      <c r="J53">
        <f t="shared" si="1"/>
        <v>1</v>
      </c>
      <c r="K53">
        <f t="shared" si="2"/>
        <v>1</v>
      </c>
    </row>
    <row r="54" spans="1:11">
      <c r="A54" s="31">
        <v>46075</v>
      </c>
      <c r="B54">
        <f>Inputs!$C$44/28</f>
        <v>515.57142857142856</v>
      </c>
      <c r="C54">
        <f t="shared" si="8"/>
        <v>29747.571428571402</v>
      </c>
      <c r="D54">
        <f>Inputs!$C$46/28</f>
        <v>629.42857142857144</v>
      </c>
      <c r="E54">
        <f t="shared" si="3"/>
        <v>36262.428571428609</v>
      </c>
      <c r="F54">
        <f>Inputs!$C$48/28</f>
        <v>743.28571428571433</v>
      </c>
      <c r="G54">
        <f t="shared" si="4"/>
        <v>42776.285714285747</v>
      </c>
      <c r="H54">
        <v>1</v>
      </c>
      <c r="I54">
        <f t="shared" si="0"/>
        <v>1</v>
      </c>
      <c r="J54">
        <f t="shared" si="1"/>
        <v>1</v>
      </c>
      <c r="K54">
        <f t="shared" si="2"/>
        <v>1</v>
      </c>
    </row>
    <row r="55" spans="1:11">
      <c r="A55" s="31">
        <v>46076</v>
      </c>
      <c r="B55">
        <f>Inputs!$C$44/28</f>
        <v>515.57142857142856</v>
      </c>
      <c r="C55">
        <f t="shared" si="8"/>
        <v>30263.14285714283</v>
      </c>
      <c r="D55">
        <f>Inputs!$C$46/28</f>
        <v>629.42857142857144</v>
      </c>
      <c r="E55">
        <f t="shared" si="3"/>
        <v>36891.857142857181</v>
      </c>
      <c r="F55">
        <f>Inputs!$C$48/28</f>
        <v>743.28571428571433</v>
      </c>
      <c r="G55">
        <f t="shared" si="4"/>
        <v>43519.571428571464</v>
      </c>
      <c r="H55">
        <v>1</v>
      </c>
      <c r="I55">
        <f t="shared" si="0"/>
        <v>1</v>
      </c>
      <c r="J55">
        <f t="shared" si="1"/>
        <v>1</v>
      </c>
      <c r="K55">
        <f t="shared" si="2"/>
        <v>1</v>
      </c>
    </row>
    <row r="56" spans="1:11">
      <c r="A56" s="31">
        <v>46077</v>
      </c>
      <c r="B56">
        <f>Inputs!$C$44/28</f>
        <v>515.57142857142856</v>
      </c>
      <c r="C56">
        <f t="shared" si="8"/>
        <v>30778.714285714257</v>
      </c>
      <c r="D56">
        <f>Inputs!$C$46/28</f>
        <v>629.42857142857144</v>
      </c>
      <c r="E56">
        <f t="shared" si="3"/>
        <v>37521.285714285754</v>
      </c>
      <c r="F56">
        <f>Inputs!$C$48/28</f>
        <v>743.28571428571433</v>
      </c>
      <c r="G56">
        <f t="shared" si="4"/>
        <v>44262.857142857181</v>
      </c>
      <c r="H56">
        <v>1</v>
      </c>
      <c r="I56">
        <f t="shared" si="0"/>
        <v>1</v>
      </c>
      <c r="J56">
        <f t="shared" si="1"/>
        <v>1</v>
      </c>
      <c r="K56">
        <f t="shared" si="2"/>
        <v>1</v>
      </c>
    </row>
    <row r="57" spans="1:11">
      <c r="A57" s="31">
        <v>46078</v>
      </c>
      <c r="B57">
        <f>Inputs!$C$44/28</f>
        <v>515.57142857142856</v>
      </c>
      <c r="C57">
        <f t="shared" si="8"/>
        <v>31294.285714285685</v>
      </c>
      <c r="D57">
        <f>Inputs!$C$46/28</f>
        <v>629.42857142857144</v>
      </c>
      <c r="E57">
        <f t="shared" si="3"/>
        <v>38150.714285714326</v>
      </c>
      <c r="F57">
        <f>Inputs!$C$48/28</f>
        <v>743.28571428571433</v>
      </c>
      <c r="G57">
        <f t="shared" si="4"/>
        <v>45006.142857142899</v>
      </c>
      <c r="H57">
        <v>1</v>
      </c>
      <c r="I57">
        <f t="shared" si="0"/>
        <v>1</v>
      </c>
      <c r="J57">
        <f t="shared" si="1"/>
        <v>1</v>
      </c>
      <c r="K57">
        <f t="shared" si="2"/>
        <v>1</v>
      </c>
    </row>
    <row r="58" spans="1:11">
      <c r="A58" s="31">
        <v>46079</v>
      </c>
      <c r="B58">
        <f>Inputs!$C$44/28</f>
        <v>515.57142857142856</v>
      </c>
      <c r="C58">
        <f t="shared" si="8"/>
        <v>31809.857142857112</v>
      </c>
      <c r="D58">
        <f>Inputs!$C$46/28</f>
        <v>629.42857142857144</v>
      </c>
      <c r="E58">
        <f t="shared" si="3"/>
        <v>38780.142857142899</v>
      </c>
      <c r="F58">
        <f>Inputs!$C$48/28</f>
        <v>743.28571428571433</v>
      </c>
      <c r="G58">
        <f t="shared" si="4"/>
        <v>45749.428571428616</v>
      </c>
      <c r="H58">
        <v>1</v>
      </c>
      <c r="I58">
        <f t="shared" si="0"/>
        <v>1</v>
      </c>
      <c r="J58">
        <f t="shared" si="1"/>
        <v>1</v>
      </c>
      <c r="K58">
        <f t="shared" si="2"/>
        <v>1</v>
      </c>
    </row>
    <row r="59" spans="1:11">
      <c r="A59" s="31">
        <v>46080</v>
      </c>
      <c r="B59">
        <f>Inputs!$C$44/28</f>
        <v>515.57142857142856</v>
      </c>
      <c r="C59">
        <f t="shared" si="8"/>
        <v>32325.42857142854</v>
      </c>
      <c r="D59">
        <f>Inputs!$C$46/28</f>
        <v>629.42857142857144</v>
      </c>
      <c r="E59">
        <f t="shared" si="3"/>
        <v>39409.571428571471</v>
      </c>
      <c r="F59">
        <f>Inputs!$C$48/28</f>
        <v>743.28571428571433</v>
      </c>
      <c r="G59">
        <f t="shared" si="4"/>
        <v>46492.714285714334</v>
      </c>
      <c r="H59">
        <v>1</v>
      </c>
      <c r="I59">
        <f t="shared" si="0"/>
        <v>1</v>
      </c>
      <c r="J59">
        <f t="shared" si="1"/>
        <v>1</v>
      </c>
      <c r="K59">
        <f t="shared" si="2"/>
        <v>1</v>
      </c>
    </row>
    <row r="60" spans="1:11">
      <c r="A60" s="31">
        <v>46081</v>
      </c>
      <c r="B60">
        <f>Inputs!$C$44/28</f>
        <v>515.57142857142856</v>
      </c>
      <c r="C60">
        <f t="shared" si="8"/>
        <v>32840.999999999971</v>
      </c>
      <c r="D60">
        <f>Inputs!$C$46/28</f>
        <v>629.42857142857144</v>
      </c>
      <c r="E60">
        <f t="shared" si="3"/>
        <v>40039.000000000044</v>
      </c>
      <c r="F60">
        <f>Inputs!$C$48/28</f>
        <v>743.28571428571433</v>
      </c>
      <c r="G60">
        <f t="shared" si="4"/>
        <v>47236.000000000051</v>
      </c>
      <c r="H60">
        <v>1</v>
      </c>
      <c r="I60">
        <f t="shared" si="0"/>
        <v>1</v>
      </c>
      <c r="J60">
        <f t="shared" si="1"/>
        <v>1</v>
      </c>
      <c r="K60">
        <f t="shared" si="2"/>
        <v>1</v>
      </c>
    </row>
    <row r="61" spans="1:11">
      <c r="A61" s="31">
        <v>46082</v>
      </c>
      <c r="B61">
        <f>Inputs!$D$44/31</f>
        <v>189.93548387096774</v>
      </c>
      <c r="C61">
        <f t="shared" si="5"/>
        <v>33030.935483870941</v>
      </c>
      <c r="D61">
        <f>Inputs!$D$46/31</f>
        <v>195.41935483870967</v>
      </c>
      <c r="E61">
        <f t="shared" si="3"/>
        <v>40234.419354838756</v>
      </c>
      <c r="F61">
        <f>Inputs!$D$48/31</f>
        <v>200.90322580645162</v>
      </c>
      <c r="G61">
        <f t="shared" si="4"/>
        <v>47436.903225806505</v>
      </c>
      <c r="H61">
        <v>1</v>
      </c>
      <c r="I61">
        <f t="shared" si="0"/>
        <v>1</v>
      </c>
      <c r="J61">
        <f t="shared" si="1"/>
        <v>1</v>
      </c>
      <c r="K61">
        <f t="shared" si="2"/>
        <v>1</v>
      </c>
    </row>
    <row r="62" spans="1:11">
      <c r="A62" s="31">
        <v>46083</v>
      </c>
      <c r="B62">
        <f>Inputs!$D$44/31</f>
        <v>189.93548387096774</v>
      </c>
      <c r="C62">
        <f t="shared" si="5"/>
        <v>33220.87096774191</v>
      </c>
      <c r="D62">
        <f>Inputs!$D$46/31</f>
        <v>195.41935483870967</v>
      </c>
      <c r="E62">
        <f t="shared" si="3"/>
        <v>40429.838709677468</v>
      </c>
      <c r="F62">
        <f>Inputs!$D$48/31</f>
        <v>200.90322580645162</v>
      </c>
      <c r="G62">
        <f t="shared" si="4"/>
        <v>47637.80645161296</v>
      </c>
      <c r="H62">
        <v>1</v>
      </c>
      <c r="I62">
        <f t="shared" si="0"/>
        <v>1</v>
      </c>
      <c r="J62">
        <f t="shared" si="1"/>
        <v>1</v>
      </c>
      <c r="K62">
        <f t="shared" si="2"/>
        <v>1</v>
      </c>
    </row>
    <row r="63" spans="1:11">
      <c r="A63" s="31">
        <v>46084</v>
      </c>
      <c r="B63">
        <f>Inputs!$D$44/31</f>
        <v>189.93548387096774</v>
      </c>
      <c r="C63">
        <f t="shared" si="5"/>
        <v>33410.80645161288</v>
      </c>
      <c r="D63">
        <f>Inputs!$D$46/31</f>
        <v>195.41935483870967</v>
      </c>
      <c r="E63">
        <f t="shared" si="3"/>
        <v>40625.25806451618</v>
      </c>
      <c r="F63">
        <f>Inputs!$D$48/31</f>
        <v>200.90322580645162</v>
      </c>
      <c r="G63">
        <f t="shared" si="4"/>
        <v>47838.709677419414</v>
      </c>
      <c r="H63">
        <v>1</v>
      </c>
      <c r="I63">
        <f t="shared" si="0"/>
        <v>1</v>
      </c>
      <c r="J63">
        <f t="shared" si="1"/>
        <v>1</v>
      </c>
      <c r="K63">
        <f t="shared" si="2"/>
        <v>1</v>
      </c>
    </row>
    <row r="64" spans="1:11">
      <c r="A64" s="31">
        <v>46085</v>
      </c>
      <c r="B64">
        <f>Inputs!$D$44/31</f>
        <v>189.93548387096774</v>
      </c>
      <c r="C64">
        <f t="shared" si="5"/>
        <v>33600.741935483849</v>
      </c>
      <c r="D64">
        <f>Inputs!$D$46/31</f>
        <v>195.41935483870967</v>
      </c>
      <c r="E64">
        <f t="shared" si="3"/>
        <v>40820.677419354892</v>
      </c>
      <c r="F64">
        <f>Inputs!$D$48/31</f>
        <v>200.90322580645162</v>
      </c>
      <c r="G64">
        <f t="shared" si="4"/>
        <v>48039.612903225869</v>
      </c>
      <c r="H64">
        <v>1</v>
      </c>
      <c r="I64">
        <f t="shared" si="0"/>
        <v>1</v>
      </c>
      <c r="J64">
        <f t="shared" si="1"/>
        <v>1</v>
      </c>
      <c r="K64">
        <f t="shared" si="2"/>
        <v>1</v>
      </c>
    </row>
    <row r="65" spans="1:11">
      <c r="A65" s="31">
        <v>46086</v>
      </c>
      <c r="B65">
        <f>Inputs!$D$44/31</f>
        <v>189.93548387096774</v>
      </c>
      <c r="C65">
        <f t="shared" si="5"/>
        <v>33790.677419354819</v>
      </c>
      <c r="D65">
        <f>Inputs!$D$46/31</f>
        <v>195.41935483870967</v>
      </c>
      <c r="E65">
        <f t="shared" si="3"/>
        <v>41016.096774193604</v>
      </c>
      <c r="F65">
        <f>Inputs!$D$48/31</f>
        <v>200.90322580645162</v>
      </c>
      <c r="G65">
        <f t="shared" si="4"/>
        <v>48240.516129032323</v>
      </c>
      <c r="H65">
        <v>1</v>
      </c>
      <c r="I65">
        <f t="shared" si="0"/>
        <v>1</v>
      </c>
      <c r="J65">
        <f t="shared" si="1"/>
        <v>1</v>
      </c>
      <c r="K65">
        <f t="shared" si="2"/>
        <v>1</v>
      </c>
    </row>
    <row r="66" spans="1:11">
      <c r="A66" s="31">
        <v>46087</v>
      </c>
      <c r="B66">
        <f>Inputs!$D$44/31</f>
        <v>189.93548387096774</v>
      </c>
      <c r="C66">
        <f t="shared" si="5"/>
        <v>33980.612903225789</v>
      </c>
      <c r="D66">
        <f>Inputs!$D$46/31</f>
        <v>195.41935483870967</v>
      </c>
      <c r="E66">
        <f t="shared" si="3"/>
        <v>41211.516129032316</v>
      </c>
      <c r="F66">
        <f>Inputs!$D$48/31</f>
        <v>200.90322580645162</v>
      </c>
      <c r="G66">
        <f t="shared" si="4"/>
        <v>48441.419354838778</v>
      </c>
      <c r="H66">
        <v>1</v>
      </c>
      <c r="I66">
        <f t="shared" si="0"/>
        <v>1</v>
      </c>
      <c r="J66">
        <f t="shared" si="1"/>
        <v>1</v>
      </c>
      <c r="K66">
        <f t="shared" si="2"/>
        <v>1</v>
      </c>
    </row>
    <row r="67" spans="1:11">
      <c r="A67" s="31">
        <v>46088</v>
      </c>
      <c r="B67">
        <f>Inputs!$D$44/31</f>
        <v>189.93548387096774</v>
      </c>
      <c r="C67">
        <f t="shared" si="5"/>
        <v>34170.548387096758</v>
      </c>
      <c r="D67">
        <f>Inputs!$D$46/31</f>
        <v>195.41935483870967</v>
      </c>
      <c r="E67">
        <f t="shared" si="3"/>
        <v>41406.935483871028</v>
      </c>
      <c r="F67">
        <f>Inputs!$D$48/31</f>
        <v>200.90322580645162</v>
      </c>
      <c r="G67">
        <f t="shared" si="4"/>
        <v>48642.322580645232</v>
      </c>
      <c r="H67">
        <v>1</v>
      </c>
      <c r="I67">
        <f t="shared" ref="I67:I130" si="9">IF(AND(C67&lt;=48557,B67&lt;&gt;0),1,0)</f>
        <v>1</v>
      </c>
      <c r="J67">
        <f t="shared" ref="J67:J130" si="10">IF(AND(E67&lt;=48557,D67&lt;&gt;0),1,0)</f>
        <v>1</v>
      </c>
      <c r="K67">
        <f t="shared" ref="K67:K130" si="11">IF(AND(G67&lt;=48557,F67&lt;&gt;0),1,0)</f>
        <v>0</v>
      </c>
    </row>
    <row r="68" spans="1:11">
      <c r="A68" s="31">
        <v>46089</v>
      </c>
      <c r="B68">
        <f>Inputs!$D$44/31</f>
        <v>189.93548387096774</v>
      </c>
      <c r="C68">
        <f t="shared" ref="C68:C131" si="12">B68+C67</f>
        <v>34360.483870967728</v>
      </c>
      <c r="D68">
        <f>Inputs!$D$46/31</f>
        <v>195.41935483870967</v>
      </c>
      <c r="E68">
        <f t="shared" ref="E68:E131" si="13">D68+E67</f>
        <v>41602.35483870974</v>
      </c>
      <c r="F68">
        <f>Inputs!$D$48/31</f>
        <v>200.90322580645162</v>
      </c>
      <c r="G68">
        <f t="shared" ref="G68:G131" si="14">F68+G67</f>
        <v>48843.225806451686</v>
      </c>
      <c r="H68">
        <v>1</v>
      </c>
      <c r="I68">
        <f t="shared" si="9"/>
        <v>1</v>
      </c>
      <c r="J68">
        <f t="shared" si="10"/>
        <v>1</v>
      </c>
      <c r="K68">
        <f t="shared" si="11"/>
        <v>0</v>
      </c>
    </row>
    <row r="69" spans="1:11">
      <c r="A69" s="31">
        <v>46090</v>
      </c>
      <c r="B69">
        <f>Inputs!$D$44/31</f>
        <v>189.93548387096774</v>
      </c>
      <c r="C69">
        <f t="shared" si="12"/>
        <v>34550.419354838697</v>
      </c>
      <c r="D69">
        <f>Inputs!$D$46/31</f>
        <v>195.41935483870967</v>
      </c>
      <c r="E69">
        <f t="shared" si="13"/>
        <v>41797.774193548452</v>
      </c>
      <c r="F69">
        <f>Inputs!$D$48/31</f>
        <v>200.90322580645162</v>
      </c>
      <c r="G69">
        <f t="shared" si="14"/>
        <v>49044.129032258141</v>
      </c>
      <c r="H69">
        <v>1</v>
      </c>
      <c r="I69">
        <f t="shared" si="9"/>
        <v>1</v>
      </c>
      <c r="J69">
        <f t="shared" si="10"/>
        <v>1</v>
      </c>
      <c r="K69">
        <f t="shared" si="11"/>
        <v>0</v>
      </c>
    </row>
    <row r="70" spans="1:11">
      <c r="A70" s="31">
        <v>46091</v>
      </c>
      <c r="B70">
        <f>Inputs!$D$44/31</f>
        <v>189.93548387096774</v>
      </c>
      <c r="C70">
        <f t="shared" si="12"/>
        <v>34740.354838709667</v>
      </c>
      <c r="D70">
        <f>Inputs!$D$46/31</f>
        <v>195.41935483870967</v>
      </c>
      <c r="E70">
        <f t="shared" si="13"/>
        <v>41993.193548387164</v>
      </c>
      <c r="F70">
        <f>Inputs!$D$48/31</f>
        <v>200.90322580645162</v>
      </c>
      <c r="G70">
        <f t="shared" si="14"/>
        <v>49245.032258064595</v>
      </c>
      <c r="H70">
        <v>1</v>
      </c>
      <c r="I70">
        <f t="shared" si="9"/>
        <v>1</v>
      </c>
      <c r="J70">
        <f t="shared" si="10"/>
        <v>1</v>
      </c>
      <c r="K70">
        <f t="shared" si="11"/>
        <v>0</v>
      </c>
    </row>
    <row r="71" spans="1:11">
      <c r="A71" s="31">
        <v>46092</v>
      </c>
      <c r="B71">
        <f>Inputs!$D$44/31</f>
        <v>189.93548387096774</v>
      </c>
      <c r="C71">
        <f t="shared" si="12"/>
        <v>34930.290322580637</v>
      </c>
      <c r="D71">
        <f>Inputs!$D$46/31</f>
        <v>195.41935483870967</v>
      </c>
      <c r="E71">
        <f t="shared" si="13"/>
        <v>42188.612903225876</v>
      </c>
      <c r="F71">
        <f>Inputs!$D$48/31</f>
        <v>200.90322580645162</v>
      </c>
      <c r="G71">
        <f t="shared" si="14"/>
        <v>49445.93548387105</v>
      </c>
      <c r="H71">
        <v>1</v>
      </c>
      <c r="I71">
        <f t="shared" si="9"/>
        <v>1</v>
      </c>
      <c r="J71">
        <f t="shared" si="10"/>
        <v>1</v>
      </c>
      <c r="K71">
        <f t="shared" si="11"/>
        <v>0</v>
      </c>
    </row>
    <row r="72" spans="1:11">
      <c r="A72" s="31">
        <v>46093</v>
      </c>
      <c r="B72">
        <f>Inputs!$D$44/31</f>
        <v>189.93548387096774</v>
      </c>
      <c r="C72">
        <f t="shared" si="12"/>
        <v>35120.225806451606</v>
      </c>
      <c r="D72">
        <f>Inputs!$D$46/31</f>
        <v>195.41935483870967</v>
      </c>
      <c r="E72">
        <f t="shared" si="13"/>
        <v>42384.032258064588</v>
      </c>
      <c r="F72">
        <f>Inputs!$D$48/31</f>
        <v>200.90322580645162</v>
      </c>
      <c r="G72">
        <f t="shared" si="14"/>
        <v>49646.838709677504</v>
      </c>
      <c r="H72">
        <v>1</v>
      </c>
      <c r="I72">
        <f t="shared" si="9"/>
        <v>1</v>
      </c>
      <c r="J72">
        <f t="shared" si="10"/>
        <v>1</v>
      </c>
      <c r="K72">
        <f t="shared" si="11"/>
        <v>0</v>
      </c>
    </row>
    <row r="73" spans="1:11">
      <c r="A73" s="31">
        <v>46094</v>
      </c>
      <c r="B73">
        <f>Inputs!$D$44/31</f>
        <v>189.93548387096774</v>
      </c>
      <c r="C73">
        <f t="shared" si="12"/>
        <v>35310.161290322576</v>
      </c>
      <c r="D73">
        <f>Inputs!$D$46/31</f>
        <v>195.41935483870967</v>
      </c>
      <c r="E73">
        <f t="shared" si="13"/>
        <v>42579.4516129033</v>
      </c>
      <c r="F73">
        <f>Inputs!$D$48/31</f>
        <v>200.90322580645162</v>
      </c>
      <c r="G73">
        <f t="shared" si="14"/>
        <v>49847.741935483959</v>
      </c>
      <c r="H73">
        <v>1</v>
      </c>
      <c r="I73">
        <f t="shared" si="9"/>
        <v>1</v>
      </c>
      <c r="J73">
        <f t="shared" si="10"/>
        <v>1</v>
      </c>
      <c r="K73">
        <f t="shared" si="11"/>
        <v>0</v>
      </c>
    </row>
    <row r="74" spans="1:11">
      <c r="A74" s="31">
        <v>46095</v>
      </c>
      <c r="B74">
        <f>Inputs!$D$44/31</f>
        <v>189.93548387096774</v>
      </c>
      <c r="C74">
        <f t="shared" si="12"/>
        <v>35500.096774193546</v>
      </c>
      <c r="D74">
        <f>Inputs!$D$46/31</f>
        <v>195.41935483870967</v>
      </c>
      <c r="E74">
        <f t="shared" si="13"/>
        <v>42774.870967742012</v>
      </c>
      <c r="F74">
        <f>Inputs!$D$48/31</f>
        <v>200.90322580645162</v>
      </c>
      <c r="G74">
        <f t="shared" si="14"/>
        <v>50048.645161290413</v>
      </c>
      <c r="H74">
        <v>1</v>
      </c>
      <c r="I74">
        <f t="shared" si="9"/>
        <v>1</v>
      </c>
      <c r="J74">
        <f t="shared" si="10"/>
        <v>1</v>
      </c>
      <c r="K74">
        <f t="shared" si="11"/>
        <v>0</v>
      </c>
    </row>
    <row r="75" spans="1:11">
      <c r="A75" s="31">
        <v>46096</v>
      </c>
      <c r="B75">
        <f>Inputs!$D$44/31</f>
        <v>189.93548387096774</v>
      </c>
      <c r="C75">
        <f t="shared" si="12"/>
        <v>35690.032258064515</v>
      </c>
      <c r="D75">
        <f>Inputs!$D$46/31</f>
        <v>195.41935483870967</v>
      </c>
      <c r="E75">
        <f t="shared" si="13"/>
        <v>42970.290322580724</v>
      </c>
      <c r="F75">
        <f>Inputs!$D$48/31</f>
        <v>200.90322580645162</v>
      </c>
      <c r="G75">
        <f t="shared" si="14"/>
        <v>50249.548387096867</v>
      </c>
      <c r="H75">
        <v>1</v>
      </c>
      <c r="I75">
        <f t="shared" si="9"/>
        <v>1</v>
      </c>
      <c r="J75">
        <f t="shared" si="10"/>
        <v>1</v>
      </c>
      <c r="K75">
        <f t="shared" si="11"/>
        <v>0</v>
      </c>
    </row>
    <row r="76" spans="1:11">
      <c r="A76" s="31">
        <v>46097</v>
      </c>
      <c r="B76">
        <f>Inputs!$D$44/31</f>
        <v>189.93548387096774</v>
      </c>
      <c r="C76">
        <f t="shared" si="12"/>
        <v>35879.967741935485</v>
      </c>
      <c r="D76">
        <f>Inputs!$D$46/31</f>
        <v>195.41935483870967</v>
      </c>
      <c r="E76">
        <f t="shared" si="13"/>
        <v>43165.709677419436</v>
      </c>
      <c r="F76">
        <f>Inputs!$D$48/31</f>
        <v>200.90322580645162</v>
      </c>
      <c r="G76">
        <f t="shared" si="14"/>
        <v>50450.451612903322</v>
      </c>
      <c r="H76">
        <v>1</v>
      </c>
      <c r="I76">
        <f t="shared" si="9"/>
        <v>1</v>
      </c>
      <c r="J76">
        <f t="shared" si="10"/>
        <v>1</v>
      </c>
      <c r="K76">
        <f t="shared" si="11"/>
        <v>0</v>
      </c>
    </row>
    <row r="77" spans="1:11">
      <c r="A77" s="31">
        <v>46098</v>
      </c>
      <c r="B77">
        <f>Inputs!$D$44/31</f>
        <v>189.93548387096774</v>
      </c>
      <c r="C77">
        <f t="shared" si="12"/>
        <v>36069.903225806454</v>
      </c>
      <c r="D77">
        <f>Inputs!$D$46/31</f>
        <v>195.41935483870967</v>
      </c>
      <c r="E77">
        <f t="shared" si="13"/>
        <v>43361.129032258148</v>
      </c>
      <c r="F77">
        <f>Inputs!$D$48/31</f>
        <v>200.90322580645162</v>
      </c>
      <c r="G77">
        <f t="shared" si="14"/>
        <v>50651.354838709776</v>
      </c>
      <c r="H77">
        <v>1</v>
      </c>
      <c r="I77">
        <f t="shared" si="9"/>
        <v>1</v>
      </c>
      <c r="J77">
        <f t="shared" si="10"/>
        <v>1</v>
      </c>
      <c r="K77">
        <f t="shared" si="11"/>
        <v>0</v>
      </c>
    </row>
    <row r="78" spans="1:11">
      <c r="A78" s="31">
        <v>46099</v>
      </c>
      <c r="B78">
        <f>Inputs!$D$44/31</f>
        <v>189.93548387096774</v>
      </c>
      <c r="C78">
        <f t="shared" si="12"/>
        <v>36259.838709677424</v>
      </c>
      <c r="D78">
        <f>Inputs!$D$46/31</f>
        <v>195.41935483870967</v>
      </c>
      <c r="E78">
        <f t="shared" si="13"/>
        <v>43556.54838709686</v>
      </c>
      <c r="F78">
        <f>Inputs!$D$48/31</f>
        <v>200.90322580645162</v>
      </c>
      <c r="G78">
        <f t="shared" si="14"/>
        <v>50852.258064516231</v>
      </c>
      <c r="H78">
        <v>1</v>
      </c>
      <c r="I78">
        <f t="shared" si="9"/>
        <v>1</v>
      </c>
      <c r="J78">
        <f t="shared" si="10"/>
        <v>1</v>
      </c>
      <c r="K78">
        <f t="shared" si="11"/>
        <v>0</v>
      </c>
    </row>
    <row r="79" spans="1:11">
      <c r="A79" s="31">
        <v>46100</v>
      </c>
      <c r="B79">
        <f>Inputs!$D$44/31</f>
        <v>189.93548387096774</v>
      </c>
      <c r="C79">
        <f t="shared" si="12"/>
        <v>36449.774193548394</v>
      </c>
      <c r="D79">
        <f>Inputs!$D$46/31</f>
        <v>195.41935483870967</v>
      </c>
      <c r="E79">
        <f t="shared" si="13"/>
        <v>43751.967741935572</v>
      </c>
      <c r="F79">
        <f>Inputs!$D$48/31</f>
        <v>200.90322580645162</v>
      </c>
      <c r="G79">
        <f t="shared" si="14"/>
        <v>51053.161290322685</v>
      </c>
      <c r="H79">
        <v>1</v>
      </c>
      <c r="I79">
        <f t="shared" si="9"/>
        <v>1</v>
      </c>
      <c r="J79">
        <f t="shared" si="10"/>
        <v>1</v>
      </c>
      <c r="K79">
        <f t="shared" si="11"/>
        <v>0</v>
      </c>
    </row>
    <row r="80" spans="1:11">
      <c r="A80" s="31">
        <v>46101</v>
      </c>
      <c r="B80">
        <f>Inputs!$D$44/31</f>
        <v>189.93548387096774</v>
      </c>
      <c r="C80">
        <f t="shared" si="12"/>
        <v>36639.709677419363</v>
      </c>
      <c r="D80">
        <f>Inputs!$D$46/31</f>
        <v>195.41935483870967</v>
      </c>
      <c r="E80">
        <f t="shared" si="13"/>
        <v>43947.387096774284</v>
      </c>
      <c r="F80">
        <f>Inputs!$D$48/31</f>
        <v>200.90322580645162</v>
      </c>
      <c r="G80">
        <f t="shared" si="14"/>
        <v>51254.06451612914</v>
      </c>
      <c r="H80">
        <v>1</v>
      </c>
      <c r="I80">
        <f t="shared" si="9"/>
        <v>1</v>
      </c>
      <c r="J80">
        <f t="shared" si="10"/>
        <v>1</v>
      </c>
      <c r="K80">
        <f t="shared" si="11"/>
        <v>0</v>
      </c>
    </row>
    <row r="81" spans="1:11">
      <c r="A81" s="31">
        <v>46102</v>
      </c>
      <c r="B81">
        <f>Inputs!$D$44/31</f>
        <v>189.93548387096774</v>
      </c>
      <c r="C81">
        <f t="shared" si="12"/>
        <v>36829.645161290333</v>
      </c>
      <c r="D81">
        <f>Inputs!$D$46/31</f>
        <v>195.41935483870967</v>
      </c>
      <c r="E81">
        <f t="shared" si="13"/>
        <v>44142.806451612996</v>
      </c>
      <c r="F81">
        <f>Inputs!$D$48/31</f>
        <v>200.90322580645162</v>
      </c>
      <c r="G81">
        <f t="shared" si="14"/>
        <v>51454.967741935594</v>
      </c>
      <c r="H81">
        <v>1</v>
      </c>
      <c r="I81">
        <f t="shared" si="9"/>
        <v>1</v>
      </c>
      <c r="J81">
        <f t="shared" si="10"/>
        <v>1</v>
      </c>
      <c r="K81">
        <f t="shared" si="11"/>
        <v>0</v>
      </c>
    </row>
    <row r="82" spans="1:11">
      <c r="A82" s="31">
        <v>46103</v>
      </c>
      <c r="B82">
        <f>Inputs!$D$44/31</f>
        <v>189.93548387096774</v>
      </c>
      <c r="C82">
        <f t="shared" si="12"/>
        <v>37019.580645161303</v>
      </c>
      <c r="D82">
        <f>Inputs!$D$46/31</f>
        <v>195.41935483870967</v>
      </c>
      <c r="E82">
        <f t="shared" si="13"/>
        <v>44338.225806451708</v>
      </c>
      <c r="F82">
        <f>Inputs!$D$48/31</f>
        <v>200.90322580645162</v>
      </c>
      <c r="G82">
        <f t="shared" si="14"/>
        <v>51655.870967742048</v>
      </c>
      <c r="H82">
        <v>1</v>
      </c>
      <c r="I82">
        <f t="shared" si="9"/>
        <v>1</v>
      </c>
      <c r="J82">
        <f t="shared" si="10"/>
        <v>1</v>
      </c>
      <c r="K82">
        <f t="shared" si="11"/>
        <v>0</v>
      </c>
    </row>
    <row r="83" spans="1:11">
      <c r="A83" s="31">
        <v>46104</v>
      </c>
      <c r="B83">
        <f>Inputs!$D$44/31</f>
        <v>189.93548387096774</v>
      </c>
      <c r="C83">
        <f t="shared" si="12"/>
        <v>37209.516129032272</v>
      </c>
      <c r="D83">
        <f>Inputs!$D$46/31</f>
        <v>195.41935483870967</v>
      </c>
      <c r="E83">
        <f t="shared" si="13"/>
        <v>44533.64516129042</v>
      </c>
      <c r="F83">
        <f>Inputs!$D$48/31</f>
        <v>200.90322580645162</v>
      </c>
      <c r="G83">
        <f t="shared" si="14"/>
        <v>51856.774193548503</v>
      </c>
      <c r="H83">
        <v>1</v>
      </c>
      <c r="I83">
        <f t="shared" si="9"/>
        <v>1</v>
      </c>
      <c r="J83">
        <f t="shared" si="10"/>
        <v>1</v>
      </c>
      <c r="K83">
        <f t="shared" si="11"/>
        <v>0</v>
      </c>
    </row>
    <row r="84" spans="1:11">
      <c r="A84" s="31">
        <v>46105</v>
      </c>
      <c r="B84">
        <f>Inputs!$D$44/31</f>
        <v>189.93548387096774</v>
      </c>
      <c r="C84">
        <f t="shared" si="12"/>
        <v>37399.451612903242</v>
      </c>
      <c r="D84">
        <f>Inputs!$D$46/31</f>
        <v>195.41935483870967</v>
      </c>
      <c r="E84">
        <f t="shared" si="13"/>
        <v>44729.064516129132</v>
      </c>
      <c r="F84">
        <f>Inputs!$D$48/31</f>
        <v>200.90322580645162</v>
      </c>
      <c r="G84">
        <f t="shared" si="14"/>
        <v>52057.677419354957</v>
      </c>
      <c r="H84">
        <v>1</v>
      </c>
      <c r="I84">
        <f t="shared" si="9"/>
        <v>1</v>
      </c>
      <c r="J84">
        <f t="shared" si="10"/>
        <v>1</v>
      </c>
      <c r="K84">
        <f t="shared" si="11"/>
        <v>0</v>
      </c>
    </row>
    <row r="85" spans="1:11">
      <c r="A85" s="31">
        <v>46106</v>
      </c>
      <c r="B85">
        <f>Inputs!$D$44/31</f>
        <v>189.93548387096774</v>
      </c>
      <c r="C85">
        <f t="shared" si="12"/>
        <v>37589.387096774211</v>
      </c>
      <c r="D85">
        <f>Inputs!$D$46/31</f>
        <v>195.41935483870967</v>
      </c>
      <c r="E85">
        <f t="shared" si="13"/>
        <v>44924.483870967844</v>
      </c>
      <c r="F85">
        <f>Inputs!$D$48/31</f>
        <v>200.90322580645162</v>
      </c>
      <c r="G85">
        <f t="shared" si="14"/>
        <v>52258.580645161412</v>
      </c>
      <c r="H85">
        <v>1</v>
      </c>
      <c r="I85">
        <f t="shared" si="9"/>
        <v>1</v>
      </c>
      <c r="J85">
        <f t="shared" si="10"/>
        <v>1</v>
      </c>
      <c r="K85">
        <f t="shared" si="11"/>
        <v>0</v>
      </c>
    </row>
    <row r="86" spans="1:11">
      <c r="A86" s="31">
        <v>46107</v>
      </c>
      <c r="B86">
        <f>Inputs!$D$44/31</f>
        <v>189.93548387096774</v>
      </c>
      <c r="C86">
        <f t="shared" si="12"/>
        <v>37779.322580645181</v>
      </c>
      <c r="D86">
        <f>Inputs!$D$46/31</f>
        <v>195.41935483870967</v>
      </c>
      <c r="E86">
        <f t="shared" si="13"/>
        <v>45119.903225806556</v>
      </c>
      <c r="F86">
        <f>Inputs!$D$48/31</f>
        <v>200.90322580645162</v>
      </c>
      <c r="G86">
        <f t="shared" si="14"/>
        <v>52459.483870967866</v>
      </c>
      <c r="H86">
        <v>1</v>
      </c>
      <c r="I86">
        <f t="shared" si="9"/>
        <v>1</v>
      </c>
      <c r="J86">
        <f t="shared" si="10"/>
        <v>1</v>
      </c>
      <c r="K86">
        <f t="shared" si="11"/>
        <v>0</v>
      </c>
    </row>
    <row r="87" spans="1:11">
      <c r="A87" s="31">
        <v>46108</v>
      </c>
      <c r="B87">
        <f>Inputs!$D$44/31</f>
        <v>189.93548387096774</v>
      </c>
      <c r="C87">
        <f t="shared" si="12"/>
        <v>37969.258064516151</v>
      </c>
      <c r="D87">
        <f>Inputs!$D$46/31</f>
        <v>195.41935483870967</v>
      </c>
      <c r="E87">
        <f t="shared" si="13"/>
        <v>45315.322580645268</v>
      </c>
      <c r="F87">
        <f>Inputs!$D$48/31</f>
        <v>200.90322580645162</v>
      </c>
      <c r="G87">
        <f t="shared" si="14"/>
        <v>52660.387096774321</v>
      </c>
      <c r="H87">
        <v>1</v>
      </c>
      <c r="I87">
        <f t="shared" si="9"/>
        <v>1</v>
      </c>
      <c r="J87">
        <f t="shared" si="10"/>
        <v>1</v>
      </c>
      <c r="K87">
        <f t="shared" si="11"/>
        <v>0</v>
      </c>
    </row>
    <row r="88" spans="1:11">
      <c r="A88" s="31">
        <v>46109</v>
      </c>
      <c r="B88">
        <f>Inputs!$D$44/31</f>
        <v>189.93548387096774</v>
      </c>
      <c r="C88">
        <f t="shared" si="12"/>
        <v>38159.19354838712</v>
      </c>
      <c r="D88">
        <f>Inputs!$D$46/31</f>
        <v>195.41935483870967</v>
      </c>
      <c r="E88">
        <f t="shared" si="13"/>
        <v>45510.74193548398</v>
      </c>
      <c r="F88">
        <f>Inputs!$D$48/31</f>
        <v>200.90322580645162</v>
      </c>
      <c r="G88">
        <f t="shared" si="14"/>
        <v>52861.290322580775</v>
      </c>
      <c r="H88">
        <v>1</v>
      </c>
      <c r="I88">
        <f t="shared" si="9"/>
        <v>1</v>
      </c>
      <c r="J88">
        <f t="shared" si="10"/>
        <v>1</v>
      </c>
      <c r="K88">
        <f t="shared" si="11"/>
        <v>0</v>
      </c>
    </row>
    <row r="89" spans="1:11">
      <c r="A89" s="31">
        <v>46110</v>
      </c>
      <c r="B89">
        <f>Inputs!$D$44/31</f>
        <v>189.93548387096774</v>
      </c>
      <c r="C89">
        <f t="shared" si="12"/>
        <v>38349.12903225809</v>
      </c>
      <c r="D89">
        <f>Inputs!$D$46/31</f>
        <v>195.41935483870967</v>
      </c>
      <c r="E89">
        <f t="shared" si="13"/>
        <v>45706.161290322692</v>
      </c>
      <c r="F89">
        <f>Inputs!$D$48/31</f>
        <v>200.90322580645162</v>
      </c>
      <c r="G89">
        <f t="shared" si="14"/>
        <v>53062.193548387229</v>
      </c>
      <c r="H89">
        <v>1</v>
      </c>
      <c r="I89">
        <f t="shared" si="9"/>
        <v>1</v>
      </c>
      <c r="J89">
        <f t="shared" si="10"/>
        <v>1</v>
      </c>
      <c r="K89">
        <f t="shared" si="11"/>
        <v>0</v>
      </c>
    </row>
    <row r="90" spans="1:11">
      <c r="A90" s="31">
        <v>46111</v>
      </c>
      <c r="B90">
        <f>Inputs!$D$44/31</f>
        <v>189.93548387096774</v>
      </c>
      <c r="C90">
        <f t="shared" si="12"/>
        <v>38539.064516129059</v>
      </c>
      <c r="D90">
        <f>Inputs!$D$46/31</f>
        <v>195.41935483870967</v>
      </c>
      <c r="E90">
        <f t="shared" si="13"/>
        <v>45901.580645161404</v>
      </c>
      <c r="F90">
        <f>Inputs!$D$48/31</f>
        <v>200.90322580645162</v>
      </c>
      <c r="G90">
        <f t="shared" si="14"/>
        <v>53263.096774193684</v>
      </c>
      <c r="H90">
        <v>1</v>
      </c>
      <c r="I90">
        <f t="shared" si="9"/>
        <v>1</v>
      </c>
      <c r="J90">
        <f t="shared" si="10"/>
        <v>1</v>
      </c>
      <c r="K90">
        <f t="shared" si="11"/>
        <v>0</v>
      </c>
    </row>
    <row r="91" spans="1:11">
      <c r="A91" s="31">
        <v>46112</v>
      </c>
      <c r="B91">
        <f>Inputs!$D$44/31</f>
        <v>189.93548387096774</v>
      </c>
      <c r="C91">
        <f t="shared" si="12"/>
        <v>38729.000000000029</v>
      </c>
      <c r="D91">
        <f>Inputs!$D$46/31</f>
        <v>195.41935483870967</v>
      </c>
      <c r="E91">
        <f t="shared" si="13"/>
        <v>46097.000000000116</v>
      </c>
      <c r="F91">
        <f>Inputs!$D$48/31</f>
        <v>200.90322580645162</v>
      </c>
      <c r="G91">
        <f t="shared" si="14"/>
        <v>53464.000000000138</v>
      </c>
      <c r="H91">
        <v>1</v>
      </c>
      <c r="I91">
        <f t="shared" si="9"/>
        <v>1</v>
      </c>
      <c r="J91">
        <f t="shared" si="10"/>
        <v>1</v>
      </c>
      <c r="K91">
        <f t="shared" si="11"/>
        <v>0</v>
      </c>
    </row>
    <row r="92" spans="1:11">
      <c r="A92" s="31">
        <v>46113</v>
      </c>
      <c r="B92">
        <f>Inputs!$E$44/30</f>
        <v>205.96666666666667</v>
      </c>
      <c r="C92">
        <f t="shared" si="12"/>
        <v>38934.966666666696</v>
      </c>
      <c r="D92">
        <f>Inputs!$E$46/30</f>
        <v>257.03333333333336</v>
      </c>
      <c r="E92">
        <f t="shared" si="13"/>
        <v>46354.033333333449</v>
      </c>
      <c r="F92">
        <f>Inputs!$E$48/30</f>
        <v>308.06666666666666</v>
      </c>
      <c r="G92">
        <f t="shared" si="14"/>
        <v>53772.066666666804</v>
      </c>
      <c r="H92">
        <v>1</v>
      </c>
      <c r="I92">
        <f t="shared" si="9"/>
        <v>1</v>
      </c>
      <c r="J92">
        <f t="shared" si="10"/>
        <v>1</v>
      </c>
      <c r="K92">
        <f t="shared" si="11"/>
        <v>0</v>
      </c>
    </row>
    <row r="93" spans="1:11">
      <c r="A93" s="31">
        <v>46114</v>
      </c>
      <c r="B93">
        <f>Inputs!$E$44/30</f>
        <v>205.96666666666667</v>
      </c>
      <c r="C93">
        <f t="shared" ref="C93:C121" si="15">B93+C92</f>
        <v>39140.933333333363</v>
      </c>
      <c r="D93">
        <f>Inputs!$E$46/30</f>
        <v>257.03333333333336</v>
      </c>
      <c r="E93">
        <f t="shared" si="13"/>
        <v>46611.066666666782</v>
      </c>
      <c r="F93">
        <f>Inputs!$E$48/30</f>
        <v>308.06666666666666</v>
      </c>
      <c r="G93">
        <f t="shared" si="14"/>
        <v>54080.13333333347</v>
      </c>
      <c r="H93">
        <v>1</v>
      </c>
      <c r="I93">
        <f t="shared" si="9"/>
        <v>1</v>
      </c>
      <c r="J93">
        <f t="shared" si="10"/>
        <v>1</v>
      </c>
      <c r="K93">
        <f t="shared" si="11"/>
        <v>0</v>
      </c>
    </row>
    <row r="94" spans="1:11">
      <c r="A94" s="31">
        <v>46115</v>
      </c>
      <c r="B94">
        <f>Inputs!$E$44/30</f>
        <v>205.96666666666667</v>
      </c>
      <c r="C94">
        <f t="shared" si="15"/>
        <v>39346.900000000031</v>
      </c>
      <c r="D94">
        <f>Inputs!$E$46/30</f>
        <v>257.03333333333336</v>
      </c>
      <c r="E94">
        <f t="shared" si="13"/>
        <v>46868.100000000115</v>
      </c>
      <c r="F94">
        <f>Inputs!$E$48/30</f>
        <v>308.06666666666666</v>
      </c>
      <c r="G94">
        <f t="shared" si="14"/>
        <v>54388.200000000135</v>
      </c>
      <c r="H94">
        <v>1</v>
      </c>
      <c r="I94">
        <f t="shared" si="9"/>
        <v>1</v>
      </c>
      <c r="J94">
        <f t="shared" si="10"/>
        <v>1</v>
      </c>
      <c r="K94">
        <f t="shared" si="11"/>
        <v>0</v>
      </c>
    </row>
    <row r="95" spans="1:11">
      <c r="A95" s="31">
        <v>46116</v>
      </c>
      <c r="B95">
        <f>Inputs!$E$44/30</f>
        <v>205.96666666666667</v>
      </c>
      <c r="C95">
        <f t="shared" si="15"/>
        <v>39552.866666666698</v>
      </c>
      <c r="D95">
        <f>Inputs!$E$46/30</f>
        <v>257.03333333333336</v>
      </c>
      <c r="E95">
        <f t="shared" si="13"/>
        <v>47125.133333333448</v>
      </c>
      <c r="F95">
        <f>Inputs!$E$48/30</f>
        <v>308.06666666666666</v>
      </c>
      <c r="G95">
        <f t="shared" si="14"/>
        <v>54696.266666666801</v>
      </c>
      <c r="H95">
        <v>1</v>
      </c>
      <c r="I95">
        <f t="shared" si="9"/>
        <v>1</v>
      </c>
      <c r="J95">
        <f t="shared" si="10"/>
        <v>1</v>
      </c>
      <c r="K95">
        <f t="shared" si="11"/>
        <v>0</v>
      </c>
    </row>
    <row r="96" spans="1:11">
      <c r="A96" s="31">
        <v>46117</v>
      </c>
      <c r="B96">
        <f>Inputs!$E$44/30</f>
        <v>205.96666666666667</v>
      </c>
      <c r="C96">
        <f t="shared" si="15"/>
        <v>39758.833333333365</v>
      </c>
      <c r="D96">
        <f>Inputs!$E$46/30</f>
        <v>257.03333333333336</v>
      </c>
      <c r="E96">
        <f t="shared" si="13"/>
        <v>47382.166666666781</v>
      </c>
      <c r="F96">
        <f>Inputs!$E$48/30</f>
        <v>308.06666666666666</v>
      </c>
      <c r="G96">
        <f t="shared" si="14"/>
        <v>55004.333333333467</v>
      </c>
      <c r="H96">
        <v>1</v>
      </c>
      <c r="I96">
        <f t="shared" si="9"/>
        <v>1</v>
      </c>
      <c r="J96">
        <f t="shared" si="10"/>
        <v>1</v>
      </c>
      <c r="K96">
        <f t="shared" si="11"/>
        <v>0</v>
      </c>
    </row>
    <row r="97" spans="1:11">
      <c r="A97" s="31">
        <v>46118</v>
      </c>
      <c r="B97">
        <f>Inputs!$E$44/30</f>
        <v>205.96666666666667</v>
      </c>
      <c r="C97">
        <f t="shared" si="15"/>
        <v>39964.800000000032</v>
      </c>
      <c r="D97">
        <f>Inputs!$E$46/30</f>
        <v>257.03333333333336</v>
      </c>
      <c r="E97">
        <f t="shared" si="13"/>
        <v>47639.200000000114</v>
      </c>
      <c r="F97">
        <f>Inputs!$E$48/30</f>
        <v>308.06666666666666</v>
      </c>
      <c r="G97">
        <f t="shared" si="14"/>
        <v>55312.400000000132</v>
      </c>
      <c r="H97">
        <v>1</v>
      </c>
      <c r="I97">
        <f t="shared" si="9"/>
        <v>1</v>
      </c>
      <c r="J97">
        <f t="shared" si="10"/>
        <v>1</v>
      </c>
      <c r="K97">
        <f t="shared" si="11"/>
        <v>0</v>
      </c>
    </row>
    <row r="98" spans="1:11">
      <c r="A98" s="31">
        <v>46119</v>
      </c>
      <c r="B98">
        <f>Inputs!$E$44/30</f>
        <v>205.96666666666667</v>
      </c>
      <c r="C98">
        <f t="shared" si="15"/>
        <v>40170.766666666699</v>
      </c>
      <c r="D98">
        <f>Inputs!$E$46/30</f>
        <v>257.03333333333336</v>
      </c>
      <c r="E98">
        <f t="shared" si="13"/>
        <v>47896.233333333446</v>
      </c>
      <c r="F98">
        <f>Inputs!$E$48/30</f>
        <v>308.06666666666666</v>
      </c>
      <c r="G98">
        <f t="shared" si="14"/>
        <v>55620.466666666798</v>
      </c>
      <c r="H98">
        <v>1</v>
      </c>
      <c r="I98">
        <f t="shared" si="9"/>
        <v>1</v>
      </c>
      <c r="J98">
        <f t="shared" si="10"/>
        <v>1</v>
      </c>
      <c r="K98">
        <f t="shared" si="11"/>
        <v>0</v>
      </c>
    </row>
    <row r="99" spans="1:11">
      <c r="A99" s="31">
        <v>46120</v>
      </c>
      <c r="B99">
        <f>Inputs!$E$44/30</f>
        <v>205.96666666666667</v>
      </c>
      <c r="C99">
        <f t="shared" si="15"/>
        <v>40376.733333333366</v>
      </c>
      <c r="D99">
        <f>Inputs!$E$46/30</f>
        <v>257.03333333333336</v>
      </c>
      <c r="E99">
        <f t="shared" si="13"/>
        <v>48153.266666666779</v>
      </c>
      <c r="F99">
        <f>Inputs!$E$48/30</f>
        <v>308.06666666666666</v>
      </c>
      <c r="G99">
        <f t="shared" si="14"/>
        <v>55928.533333333464</v>
      </c>
      <c r="H99">
        <v>1</v>
      </c>
      <c r="I99">
        <f t="shared" si="9"/>
        <v>1</v>
      </c>
      <c r="J99">
        <f t="shared" si="10"/>
        <v>1</v>
      </c>
      <c r="K99">
        <f t="shared" si="11"/>
        <v>0</v>
      </c>
    </row>
    <row r="100" spans="1:11">
      <c r="A100" s="31">
        <v>46121</v>
      </c>
      <c r="B100">
        <f>Inputs!$E$44/30</f>
        <v>205.96666666666667</v>
      </c>
      <c r="C100">
        <f t="shared" si="15"/>
        <v>40582.700000000033</v>
      </c>
      <c r="D100">
        <f>Inputs!$E$46/30</f>
        <v>257.03333333333336</v>
      </c>
      <c r="E100">
        <f t="shared" si="13"/>
        <v>48410.300000000112</v>
      </c>
      <c r="F100">
        <f>Inputs!$E$48/30</f>
        <v>308.06666666666666</v>
      </c>
      <c r="G100">
        <f t="shared" si="14"/>
        <v>56236.60000000013</v>
      </c>
      <c r="H100">
        <v>1</v>
      </c>
      <c r="I100">
        <f t="shared" si="9"/>
        <v>1</v>
      </c>
      <c r="J100">
        <f t="shared" si="10"/>
        <v>1</v>
      </c>
      <c r="K100">
        <f t="shared" si="11"/>
        <v>0</v>
      </c>
    </row>
    <row r="101" spans="1:11">
      <c r="A101" s="31">
        <v>46122</v>
      </c>
      <c r="B101">
        <f>Inputs!$E$44/30</f>
        <v>205.96666666666667</v>
      </c>
      <c r="C101">
        <f t="shared" si="15"/>
        <v>40788.666666666701</v>
      </c>
      <c r="D101">
        <f>Inputs!$E$46/30</f>
        <v>257.03333333333336</v>
      </c>
      <c r="E101">
        <f t="shared" si="13"/>
        <v>48667.333333333445</v>
      </c>
      <c r="F101">
        <f>Inputs!$E$48/30</f>
        <v>308.06666666666666</v>
      </c>
      <c r="G101">
        <f t="shared" si="14"/>
        <v>56544.666666666795</v>
      </c>
      <c r="H101">
        <v>1</v>
      </c>
      <c r="I101">
        <f t="shared" si="9"/>
        <v>1</v>
      </c>
      <c r="J101">
        <f t="shared" si="10"/>
        <v>0</v>
      </c>
      <c r="K101">
        <f t="shared" si="11"/>
        <v>0</v>
      </c>
    </row>
    <row r="102" spans="1:11">
      <c r="A102" s="31">
        <v>46123</v>
      </c>
      <c r="B102">
        <f>Inputs!$E$44/30</f>
        <v>205.96666666666667</v>
      </c>
      <c r="C102">
        <f t="shared" si="15"/>
        <v>40994.633333333368</v>
      </c>
      <c r="D102">
        <f>Inputs!$E$46/30</f>
        <v>257.03333333333336</v>
      </c>
      <c r="E102">
        <f t="shared" si="13"/>
        <v>48924.366666666778</v>
      </c>
      <c r="F102">
        <f>Inputs!$E$48/30</f>
        <v>308.06666666666666</v>
      </c>
      <c r="G102">
        <f t="shared" si="14"/>
        <v>56852.733333333461</v>
      </c>
      <c r="H102">
        <v>1</v>
      </c>
      <c r="I102">
        <f t="shared" si="9"/>
        <v>1</v>
      </c>
      <c r="J102">
        <f t="shared" si="10"/>
        <v>0</v>
      </c>
      <c r="K102">
        <f t="shared" si="11"/>
        <v>0</v>
      </c>
    </row>
    <row r="103" spans="1:11">
      <c r="A103" s="31">
        <v>46124</v>
      </c>
      <c r="B103">
        <f>Inputs!$E$44/30</f>
        <v>205.96666666666667</v>
      </c>
      <c r="C103">
        <f t="shared" si="15"/>
        <v>41200.600000000035</v>
      </c>
      <c r="D103">
        <f>Inputs!$E$46/30</f>
        <v>257.03333333333336</v>
      </c>
      <c r="E103">
        <f t="shared" si="13"/>
        <v>49181.400000000111</v>
      </c>
      <c r="F103">
        <f>Inputs!$E$48/30</f>
        <v>308.06666666666666</v>
      </c>
      <c r="G103">
        <f t="shared" si="14"/>
        <v>57160.800000000127</v>
      </c>
      <c r="H103">
        <v>1</v>
      </c>
      <c r="I103">
        <f t="shared" si="9"/>
        <v>1</v>
      </c>
      <c r="J103">
        <f t="shared" si="10"/>
        <v>0</v>
      </c>
      <c r="K103">
        <f t="shared" si="11"/>
        <v>0</v>
      </c>
    </row>
    <row r="104" spans="1:11">
      <c r="A104" s="31">
        <v>46125</v>
      </c>
      <c r="B104">
        <f>Inputs!$E$44/30</f>
        <v>205.96666666666667</v>
      </c>
      <c r="C104">
        <f t="shared" si="15"/>
        <v>41406.566666666702</v>
      </c>
      <c r="D104">
        <f>Inputs!$E$46/30</f>
        <v>257.03333333333336</v>
      </c>
      <c r="E104">
        <f t="shared" si="13"/>
        <v>49438.433333333443</v>
      </c>
      <c r="F104">
        <f>Inputs!$E$48/30</f>
        <v>308.06666666666666</v>
      </c>
      <c r="G104">
        <f t="shared" si="14"/>
        <v>57468.866666666792</v>
      </c>
      <c r="H104">
        <v>1</v>
      </c>
      <c r="I104">
        <f t="shared" si="9"/>
        <v>1</v>
      </c>
      <c r="J104">
        <f t="shared" si="10"/>
        <v>0</v>
      </c>
      <c r="K104">
        <f t="shared" si="11"/>
        <v>0</v>
      </c>
    </row>
    <row r="105" spans="1:11">
      <c r="A105" s="31">
        <v>46126</v>
      </c>
      <c r="B105">
        <f>Inputs!$E$44/30</f>
        <v>205.96666666666667</v>
      </c>
      <c r="C105">
        <f t="shared" si="15"/>
        <v>41612.533333333369</v>
      </c>
      <c r="D105">
        <f>Inputs!$E$46/30</f>
        <v>257.03333333333336</v>
      </c>
      <c r="E105">
        <f t="shared" si="13"/>
        <v>49695.466666666776</v>
      </c>
      <c r="F105">
        <f>Inputs!$E$48/30</f>
        <v>308.06666666666666</v>
      </c>
      <c r="G105">
        <f t="shared" si="14"/>
        <v>57776.933333333458</v>
      </c>
      <c r="H105">
        <v>1</v>
      </c>
      <c r="I105">
        <f t="shared" si="9"/>
        <v>1</v>
      </c>
      <c r="J105">
        <f t="shared" si="10"/>
        <v>0</v>
      </c>
      <c r="K105">
        <f t="shared" si="11"/>
        <v>0</v>
      </c>
    </row>
    <row r="106" spans="1:11">
      <c r="A106" s="31">
        <v>46127</v>
      </c>
      <c r="B106">
        <f>Inputs!$E$44/30</f>
        <v>205.96666666666667</v>
      </c>
      <c r="C106">
        <f t="shared" si="15"/>
        <v>41818.500000000036</v>
      </c>
      <c r="D106">
        <f>Inputs!$E$46/30</f>
        <v>257.03333333333336</v>
      </c>
      <c r="E106">
        <f t="shared" si="13"/>
        <v>49952.500000000109</v>
      </c>
      <c r="F106">
        <f>Inputs!$E$48/30</f>
        <v>308.06666666666666</v>
      </c>
      <c r="G106">
        <f t="shared" si="14"/>
        <v>58085.000000000124</v>
      </c>
      <c r="H106">
        <v>1</v>
      </c>
      <c r="I106">
        <f t="shared" si="9"/>
        <v>1</v>
      </c>
      <c r="J106">
        <f t="shared" si="10"/>
        <v>0</v>
      </c>
      <c r="K106">
        <f t="shared" si="11"/>
        <v>0</v>
      </c>
    </row>
    <row r="107" spans="1:11">
      <c r="A107" s="31">
        <v>46128</v>
      </c>
      <c r="B107">
        <f>Inputs!$E$44/30</f>
        <v>205.96666666666667</v>
      </c>
      <c r="C107">
        <f t="shared" si="15"/>
        <v>42024.466666666704</v>
      </c>
      <c r="D107">
        <f>Inputs!$E$46/30</f>
        <v>257.03333333333336</v>
      </c>
      <c r="E107">
        <f t="shared" si="13"/>
        <v>50209.533333333442</v>
      </c>
      <c r="F107">
        <f>Inputs!$E$48/30</f>
        <v>308.06666666666666</v>
      </c>
      <c r="G107">
        <f t="shared" si="14"/>
        <v>58393.066666666789</v>
      </c>
      <c r="H107">
        <v>1</v>
      </c>
      <c r="I107">
        <f t="shared" si="9"/>
        <v>1</v>
      </c>
      <c r="J107">
        <f t="shared" si="10"/>
        <v>0</v>
      </c>
      <c r="K107">
        <f t="shared" si="11"/>
        <v>0</v>
      </c>
    </row>
    <row r="108" spans="1:11">
      <c r="A108" s="31">
        <v>46129</v>
      </c>
      <c r="B108">
        <f>Inputs!$E$44/30</f>
        <v>205.96666666666667</v>
      </c>
      <c r="C108">
        <f t="shared" si="15"/>
        <v>42230.433333333371</v>
      </c>
      <c r="D108">
        <f>Inputs!$E$46/30</f>
        <v>257.03333333333336</v>
      </c>
      <c r="E108">
        <f t="shared" si="13"/>
        <v>50466.566666666775</v>
      </c>
      <c r="F108">
        <f>Inputs!$E$48/30</f>
        <v>308.06666666666666</v>
      </c>
      <c r="G108">
        <f t="shared" si="14"/>
        <v>58701.133333333455</v>
      </c>
      <c r="H108">
        <v>1</v>
      </c>
      <c r="I108">
        <f t="shared" si="9"/>
        <v>1</v>
      </c>
      <c r="J108">
        <f t="shared" si="10"/>
        <v>0</v>
      </c>
      <c r="K108">
        <f t="shared" si="11"/>
        <v>0</v>
      </c>
    </row>
    <row r="109" spans="1:11">
      <c r="A109" s="31">
        <v>46130</v>
      </c>
      <c r="B109">
        <f>Inputs!$E$44/30</f>
        <v>205.96666666666667</v>
      </c>
      <c r="C109">
        <f t="shared" si="15"/>
        <v>42436.400000000038</v>
      </c>
      <c r="D109">
        <f>Inputs!$E$46/30</f>
        <v>257.03333333333336</v>
      </c>
      <c r="E109">
        <f t="shared" si="13"/>
        <v>50723.600000000108</v>
      </c>
      <c r="F109">
        <f>Inputs!$E$48/30</f>
        <v>308.06666666666666</v>
      </c>
      <c r="G109">
        <f t="shared" si="14"/>
        <v>59009.200000000121</v>
      </c>
      <c r="H109">
        <v>1</v>
      </c>
      <c r="I109">
        <f t="shared" si="9"/>
        <v>1</v>
      </c>
      <c r="J109">
        <f t="shared" si="10"/>
        <v>0</v>
      </c>
      <c r="K109">
        <f t="shared" si="11"/>
        <v>0</v>
      </c>
    </row>
    <row r="110" spans="1:11">
      <c r="A110" s="31">
        <v>46131</v>
      </c>
      <c r="B110">
        <f>Inputs!$E$44/30</f>
        <v>205.96666666666667</v>
      </c>
      <c r="C110">
        <f t="shared" si="15"/>
        <v>42642.366666666705</v>
      </c>
      <c r="D110">
        <f>Inputs!$E$46/30</f>
        <v>257.03333333333336</v>
      </c>
      <c r="E110">
        <f t="shared" si="13"/>
        <v>50980.633333333441</v>
      </c>
      <c r="F110">
        <f>Inputs!$E$48/30</f>
        <v>308.06666666666666</v>
      </c>
      <c r="G110">
        <f t="shared" si="14"/>
        <v>59317.266666666786</v>
      </c>
      <c r="H110">
        <v>1</v>
      </c>
      <c r="I110">
        <f t="shared" si="9"/>
        <v>1</v>
      </c>
      <c r="J110">
        <f t="shared" si="10"/>
        <v>0</v>
      </c>
      <c r="K110">
        <f t="shared" si="11"/>
        <v>0</v>
      </c>
    </row>
    <row r="111" spans="1:11">
      <c r="A111" s="31">
        <v>46132</v>
      </c>
      <c r="B111">
        <f>Inputs!$E$44/30</f>
        <v>205.96666666666667</v>
      </c>
      <c r="C111">
        <f t="shared" si="15"/>
        <v>42848.333333333372</v>
      </c>
      <c r="D111">
        <f>Inputs!$E$46/30</f>
        <v>257.03333333333336</v>
      </c>
      <c r="E111">
        <f t="shared" si="13"/>
        <v>51237.666666666773</v>
      </c>
      <c r="F111">
        <f>Inputs!$E$48/30</f>
        <v>308.06666666666666</v>
      </c>
      <c r="G111">
        <f t="shared" si="14"/>
        <v>59625.333333333452</v>
      </c>
      <c r="H111">
        <v>1</v>
      </c>
      <c r="I111">
        <f t="shared" si="9"/>
        <v>1</v>
      </c>
      <c r="J111">
        <f t="shared" si="10"/>
        <v>0</v>
      </c>
      <c r="K111">
        <f t="shared" si="11"/>
        <v>0</v>
      </c>
    </row>
    <row r="112" spans="1:11">
      <c r="A112" s="31">
        <v>46133</v>
      </c>
      <c r="B112">
        <f>Inputs!$E$44/30</f>
        <v>205.96666666666667</v>
      </c>
      <c r="C112">
        <f t="shared" si="15"/>
        <v>43054.300000000039</v>
      </c>
      <c r="D112">
        <f>Inputs!$E$46/30</f>
        <v>257.03333333333336</v>
      </c>
      <c r="E112">
        <f t="shared" si="13"/>
        <v>51494.700000000106</v>
      </c>
      <c r="F112">
        <f>Inputs!$E$48/30</f>
        <v>308.06666666666666</v>
      </c>
      <c r="G112">
        <f t="shared" si="14"/>
        <v>59933.400000000118</v>
      </c>
      <c r="H112">
        <v>1</v>
      </c>
      <c r="I112">
        <f t="shared" si="9"/>
        <v>1</v>
      </c>
      <c r="J112">
        <f t="shared" si="10"/>
        <v>0</v>
      </c>
      <c r="K112">
        <f t="shared" si="11"/>
        <v>0</v>
      </c>
    </row>
    <row r="113" spans="1:11">
      <c r="A113" s="31">
        <v>46134</v>
      </c>
      <c r="B113">
        <f>Inputs!$E$44/30</f>
        <v>205.96666666666667</v>
      </c>
      <c r="C113">
        <f t="shared" si="15"/>
        <v>43260.266666666706</v>
      </c>
      <c r="D113">
        <f>Inputs!$E$46/30</f>
        <v>257.03333333333336</v>
      </c>
      <c r="E113">
        <f t="shared" si="13"/>
        <v>51751.733333333439</v>
      </c>
      <c r="F113">
        <f>Inputs!$E$48/30</f>
        <v>308.06666666666666</v>
      </c>
      <c r="G113">
        <f t="shared" si="14"/>
        <v>60241.466666666784</v>
      </c>
      <c r="H113">
        <v>1</v>
      </c>
      <c r="I113">
        <f t="shared" si="9"/>
        <v>1</v>
      </c>
      <c r="J113">
        <f t="shared" si="10"/>
        <v>0</v>
      </c>
      <c r="K113">
        <f t="shared" si="11"/>
        <v>0</v>
      </c>
    </row>
    <row r="114" spans="1:11">
      <c r="A114" s="31">
        <v>46135</v>
      </c>
      <c r="B114">
        <f>Inputs!$E$44/30</f>
        <v>205.96666666666667</v>
      </c>
      <c r="C114">
        <f t="shared" si="15"/>
        <v>43466.233333333374</v>
      </c>
      <c r="D114">
        <f>Inputs!$E$46/30</f>
        <v>257.03333333333336</v>
      </c>
      <c r="E114">
        <f t="shared" si="13"/>
        <v>52008.766666666772</v>
      </c>
      <c r="F114">
        <f>Inputs!$E$48/30</f>
        <v>308.06666666666666</v>
      </c>
      <c r="G114">
        <f t="shared" si="14"/>
        <v>60549.533333333449</v>
      </c>
      <c r="H114">
        <v>1</v>
      </c>
      <c r="I114">
        <f t="shared" si="9"/>
        <v>1</v>
      </c>
      <c r="J114">
        <f t="shared" si="10"/>
        <v>0</v>
      </c>
      <c r="K114">
        <f t="shared" si="11"/>
        <v>0</v>
      </c>
    </row>
    <row r="115" spans="1:11">
      <c r="A115" s="31">
        <v>46136</v>
      </c>
      <c r="B115">
        <f>Inputs!$E$44/30</f>
        <v>205.96666666666667</v>
      </c>
      <c r="C115">
        <f t="shared" si="15"/>
        <v>43672.200000000041</v>
      </c>
      <c r="D115">
        <f>Inputs!$E$46/30</f>
        <v>257.03333333333336</v>
      </c>
      <c r="E115">
        <f t="shared" si="13"/>
        <v>52265.800000000105</v>
      </c>
      <c r="F115">
        <f>Inputs!$E$48/30</f>
        <v>308.06666666666666</v>
      </c>
      <c r="G115">
        <f t="shared" si="14"/>
        <v>60857.600000000115</v>
      </c>
      <c r="H115">
        <v>1</v>
      </c>
      <c r="I115">
        <f t="shared" si="9"/>
        <v>1</v>
      </c>
      <c r="J115">
        <f t="shared" si="10"/>
        <v>0</v>
      </c>
      <c r="K115">
        <f t="shared" si="11"/>
        <v>0</v>
      </c>
    </row>
    <row r="116" spans="1:11">
      <c r="A116" s="31">
        <v>46137</v>
      </c>
      <c r="B116">
        <f>Inputs!$E$44/30</f>
        <v>205.96666666666667</v>
      </c>
      <c r="C116">
        <f t="shared" si="15"/>
        <v>43878.166666666708</v>
      </c>
      <c r="D116">
        <f>Inputs!$E$46/30</f>
        <v>257.03333333333336</v>
      </c>
      <c r="E116">
        <f t="shared" si="13"/>
        <v>52522.833333333438</v>
      </c>
      <c r="F116">
        <f>Inputs!$E$48/30</f>
        <v>308.06666666666666</v>
      </c>
      <c r="G116">
        <f t="shared" si="14"/>
        <v>61165.666666666781</v>
      </c>
      <c r="H116">
        <v>1</v>
      </c>
      <c r="I116">
        <f t="shared" si="9"/>
        <v>1</v>
      </c>
      <c r="J116">
        <f t="shared" si="10"/>
        <v>0</v>
      </c>
      <c r="K116">
        <f t="shared" si="11"/>
        <v>0</v>
      </c>
    </row>
    <row r="117" spans="1:11">
      <c r="A117" s="31">
        <v>46138</v>
      </c>
      <c r="B117">
        <f>Inputs!$E$44/30</f>
        <v>205.96666666666667</v>
      </c>
      <c r="C117">
        <f t="shared" si="15"/>
        <v>44084.133333333375</v>
      </c>
      <c r="D117">
        <f>Inputs!$E$46/30</f>
        <v>257.03333333333336</v>
      </c>
      <c r="E117">
        <f t="shared" si="13"/>
        <v>52779.86666666677</v>
      </c>
      <c r="F117">
        <f>Inputs!$E$48/30</f>
        <v>308.06666666666666</v>
      </c>
      <c r="G117">
        <f t="shared" si="14"/>
        <v>61473.733333333446</v>
      </c>
      <c r="H117">
        <v>1</v>
      </c>
      <c r="I117">
        <f t="shared" si="9"/>
        <v>1</v>
      </c>
      <c r="J117">
        <f t="shared" si="10"/>
        <v>0</v>
      </c>
      <c r="K117">
        <f t="shared" si="11"/>
        <v>0</v>
      </c>
    </row>
    <row r="118" spans="1:11">
      <c r="A118" s="31">
        <v>46139</v>
      </c>
      <c r="B118">
        <f>Inputs!$E$44/30</f>
        <v>205.96666666666667</v>
      </c>
      <c r="C118">
        <f t="shared" si="15"/>
        <v>44290.100000000042</v>
      </c>
      <c r="D118">
        <f>Inputs!$E$46/30</f>
        <v>257.03333333333336</v>
      </c>
      <c r="E118">
        <f t="shared" si="13"/>
        <v>53036.900000000103</v>
      </c>
      <c r="F118">
        <f>Inputs!$E$48/30</f>
        <v>308.06666666666666</v>
      </c>
      <c r="G118">
        <f t="shared" si="14"/>
        <v>61781.800000000112</v>
      </c>
      <c r="H118">
        <v>1</v>
      </c>
      <c r="I118">
        <f t="shared" si="9"/>
        <v>1</v>
      </c>
      <c r="J118">
        <f t="shared" si="10"/>
        <v>0</v>
      </c>
      <c r="K118">
        <f t="shared" si="11"/>
        <v>0</v>
      </c>
    </row>
    <row r="119" spans="1:11">
      <c r="A119" s="31">
        <v>46140</v>
      </c>
      <c r="B119">
        <f>Inputs!$E$44/30</f>
        <v>205.96666666666667</v>
      </c>
      <c r="C119">
        <f t="shared" si="15"/>
        <v>44496.066666666709</v>
      </c>
      <c r="D119">
        <f>Inputs!$E$46/30</f>
        <v>257.03333333333336</v>
      </c>
      <c r="E119">
        <f t="shared" si="13"/>
        <v>53293.933333333436</v>
      </c>
      <c r="F119">
        <f>Inputs!$E$48/30</f>
        <v>308.06666666666666</v>
      </c>
      <c r="G119">
        <f t="shared" si="14"/>
        <v>62089.866666666778</v>
      </c>
      <c r="H119">
        <v>1</v>
      </c>
      <c r="I119">
        <f t="shared" si="9"/>
        <v>1</v>
      </c>
      <c r="J119">
        <f t="shared" si="10"/>
        <v>0</v>
      </c>
      <c r="K119">
        <f t="shared" si="11"/>
        <v>0</v>
      </c>
    </row>
    <row r="120" spans="1:11">
      <c r="A120" s="31">
        <v>46141</v>
      </c>
      <c r="B120">
        <f>Inputs!$E$44/30</f>
        <v>205.96666666666667</v>
      </c>
      <c r="C120">
        <f t="shared" si="15"/>
        <v>44702.033333333377</v>
      </c>
      <c r="D120">
        <f>Inputs!$E$46/30</f>
        <v>257.03333333333336</v>
      </c>
      <c r="E120">
        <f t="shared" si="13"/>
        <v>53550.966666666769</v>
      </c>
      <c r="F120">
        <f>Inputs!$E$48/30</f>
        <v>308.06666666666666</v>
      </c>
      <c r="G120">
        <f t="shared" si="14"/>
        <v>62397.933333333443</v>
      </c>
      <c r="H120">
        <v>1</v>
      </c>
      <c r="I120">
        <f t="shared" si="9"/>
        <v>1</v>
      </c>
      <c r="J120">
        <f t="shared" si="10"/>
        <v>0</v>
      </c>
      <c r="K120">
        <f t="shared" si="11"/>
        <v>0</v>
      </c>
    </row>
    <row r="121" spans="1:11">
      <c r="A121" s="31">
        <v>46142</v>
      </c>
      <c r="B121">
        <f>Inputs!$E$44/30</f>
        <v>205.96666666666667</v>
      </c>
      <c r="C121">
        <f t="shared" si="15"/>
        <v>44908.000000000044</v>
      </c>
      <c r="D121">
        <f>Inputs!$E$46/30</f>
        <v>257.03333333333336</v>
      </c>
      <c r="E121">
        <f t="shared" si="13"/>
        <v>53808.000000000102</v>
      </c>
      <c r="F121">
        <f>Inputs!$E$48/30</f>
        <v>308.06666666666666</v>
      </c>
      <c r="G121">
        <f t="shared" si="14"/>
        <v>62706.000000000109</v>
      </c>
      <c r="H121">
        <v>1</v>
      </c>
      <c r="I121">
        <f t="shared" si="9"/>
        <v>1</v>
      </c>
      <c r="J121">
        <f t="shared" si="10"/>
        <v>0</v>
      </c>
      <c r="K121">
        <f t="shared" si="11"/>
        <v>0</v>
      </c>
    </row>
    <row r="122" spans="1:11">
      <c r="A122" s="31">
        <v>46143</v>
      </c>
      <c r="B122">
        <f>Inputs!$F$44/31</f>
        <v>124.96774193548387</v>
      </c>
      <c r="C122">
        <f t="shared" si="12"/>
        <v>45032.967741935528</v>
      </c>
      <c r="D122">
        <f>Inputs!$F$46/31</f>
        <v>176.7741935483871</v>
      </c>
      <c r="E122">
        <f t="shared" si="13"/>
        <v>53984.774193548488</v>
      </c>
      <c r="F122">
        <f>Inputs!$F$48/31</f>
        <v>228.61290322580646</v>
      </c>
      <c r="G122">
        <f t="shared" si="14"/>
        <v>62934.612903225912</v>
      </c>
      <c r="H122">
        <v>1</v>
      </c>
      <c r="I122">
        <f t="shared" si="9"/>
        <v>1</v>
      </c>
      <c r="J122">
        <f t="shared" si="10"/>
        <v>0</v>
      </c>
      <c r="K122">
        <f t="shared" si="11"/>
        <v>0</v>
      </c>
    </row>
    <row r="123" spans="1:11">
      <c r="A123" s="31">
        <v>46144</v>
      </c>
      <c r="B123">
        <f>Inputs!$F$44/31</f>
        <v>124.96774193548387</v>
      </c>
      <c r="C123">
        <f t="shared" si="12"/>
        <v>45157.935483871013</v>
      </c>
      <c r="D123">
        <f>Inputs!$F$46/31</f>
        <v>176.7741935483871</v>
      </c>
      <c r="E123">
        <f t="shared" si="13"/>
        <v>54161.548387096875</v>
      </c>
      <c r="F123">
        <f>Inputs!$F$48/31</f>
        <v>228.61290322580646</v>
      </c>
      <c r="G123">
        <f t="shared" si="14"/>
        <v>63163.225806451715</v>
      </c>
      <c r="H123">
        <v>1</v>
      </c>
      <c r="I123">
        <f t="shared" si="9"/>
        <v>1</v>
      </c>
      <c r="J123">
        <f t="shared" si="10"/>
        <v>0</v>
      </c>
      <c r="K123">
        <f t="shared" si="11"/>
        <v>0</v>
      </c>
    </row>
    <row r="124" spans="1:11">
      <c r="A124" s="31">
        <v>46145</v>
      </c>
      <c r="B124">
        <f>Inputs!$F$44/31</f>
        <v>124.96774193548387</v>
      </c>
      <c r="C124">
        <f t="shared" si="12"/>
        <v>45282.903225806498</v>
      </c>
      <c r="D124">
        <f>Inputs!$F$46/31</f>
        <v>176.7741935483871</v>
      </c>
      <c r="E124">
        <f t="shared" si="13"/>
        <v>54338.322580645261</v>
      </c>
      <c r="F124">
        <f>Inputs!$F$48/31</f>
        <v>228.61290322580646</v>
      </c>
      <c r="G124">
        <f t="shared" si="14"/>
        <v>63391.838709677519</v>
      </c>
      <c r="H124">
        <v>1</v>
      </c>
      <c r="I124">
        <f t="shared" si="9"/>
        <v>1</v>
      </c>
      <c r="J124">
        <f t="shared" si="10"/>
        <v>0</v>
      </c>
      <c r="K124">
        <f t="shared" si="11"/>
        <v>0</v>
      </c>
    </row>
    <row r="125" spans="1:11">
      <c r="A125" s="31">
        <v>46146</v>
      </c>
      <c r="B125">
        <f>Inputs!$F$44/31</f>
        <v>124.96774193548387</v>
      </c>
      <c r="C125">
        <f t="shared" si="12"/>
        <v>45407.870967741983</v>
      </c>
      <c r="D125">
        <f>Inputs!$F$46/31</f>
        <v>176.7741935483871</v>
      </c>
      <c r="E125">
        <f t="shared" si="13"/>
        <v>54515.096774193647</v>
      </c>
      <c r="F125">
        <f>Inputs!$F$48/31</f>
        <v>228.61290322580646</v>
      </c>
      <c r="G125">
        <f t="shared" si="14"/>
        <v>63620.451612903322</v>
      </c>
      <c r="H125">
        <v>1</v>
      </c>
      <c r="I125">
        <f t="shared" si="9"/>
        <v>1</v>
      </c>
      <c r="J125">
        <f t="shared" si="10"/>
        <v>0</v>
      </c>
      <c r="K125">
        <f t="shared" si="11"/>
        <v>0</v>
      </c>
    </row>
    <row r="126" spans="1:11">
      <c r="A126" s="31">
        <v>46147</v>
      </c>
      <c r="B126">
        <f>Inputs!$F$44/31</f>
        <v>124.96774193548387</v>
      </c>
      <c r="C126">
        <f t="shared" si="12"/>
        <v>45532.838709677468</v>
      </c>
      <c r="D126">
        <f>Inputs!$F$46/31</f>
        <v>176.7741935483871</v>
      </c>
      <c r="E126">
        <f t="shared" si="13"/>
        <v>54691.870967742034</v>
      </c>
      <c r="F126">
        <f>Inputs!$F$48/31</f>
        <v>228.61290322580646</v>
      </c>
      <c r="G126">
        <f t="shared" si="14"/>
        <v>63849.064516129125</v>
      </c>
      <c r="H126">
        <v>1</v>
      </c>
      <c r="I126">
        <f t="shared" si="9"/>
        <v>1</v>
      </c>
      <c r="J126">
        <f t="shared" si="10"/>
        <v>0</v>
      </c>
      <c r="K126">
        <f t="shared" si="11"/>
        <v>0</v>
      </c>
    </row>
    <row r="127" spans="1:11">
      <c r="A127" s="31">
        <v>46148</v>
      </c>
      <c r="B127">
        <f>Inputs!$F$44/31</f>
        <v>124.96774193548387</v>
      </c>
      <c r="C127">
        <f t="shared" si="12"/>
        <v>45657.806451612953</v>
      </c>
      <c r="D127">
        <f>Inputs!$F$46/31</f>
        <v>176.7741935483871</v>
      </c>
      <c r="E127">
        <f t="shared" si="13"/>
        <v>54868.64516129042</v>
      </c>
      <c r="F127">
        <f>Inputs!$F$48/31</f>
        <v>228.61290322580646</v>
      </c>
      <c r="G127">
        <f t="shared" si="14"/>
        <v>64077.677419354928</v>
      </c>
      <c r="H127">
        <v>1</v>
      </c>
      <c r="I127">
        <f t="shared" si="9"/>
        <v>1</v>
      </c>
      <c r="J127">
        <f t="shared" si="10"/>
        <v>0</v>
      </c>
      <c r="K127">
        <f t="shared" si="11"/>
        <v>0</v>
      </c>
    </row>
    <row r="128" spans="1:11">
      <c r="A128" s="31">
        <v>46149</v>
      </c>
      <c r="B128">
        <f>Inputs!$F$44/31</f>
        <v>124.96774193548387</v>
      </c>
      <c r="C128">
        <f t="shared" si="12"/>
        <v>45782.774193548437</v>
      </c>
      <c r="D128">
        <f>Inputs!$F$46/31</f>
        <v>176.7741935483871</v>
      </c>
      <c r="E128">
        <f t="shared" si="13"/>
        <v>55045.419354838807</v>
      </c>
      <c r="F128">
        <f>Inputs!$F$48/31</f>
        <v>228.61290322580646</v>
      </c>
      <c r="G128">
        <f t="shared" si="14"/>
        <v>64306.290322580731</v>
      </c>
      <c r="H128">
        <v>1</v>
      </c>
      <c r="I128">
        <f t="shared" si="9"/>
        <v>1</v>
      </c>
      <c r="J128">
        <f t="shared" si="10"/>
        <v>0</v>
      </c>
      <c r="K128">
        <f t="shared" si="11"/>
        <v>0</v>
      </c>
    </row>
    <row r="129" spans="1:11">
      <c r="A129" s="31">
        <v>46150</v>
      </c>
      <c r="B129">
        <f>Inputs!$F$44/31</f>
        <v>124.96774193548387</v>
      </c>
      <c r="C129">
        <f t="shared" si="12"/>
        <v>45907.741935483922</v>
      </c>
      <c r="D129">
        <f>Inputs!$F$46/31</f>
        <v>176.7741935483871</v>
      </c>
      <c r="E129">
        <f t="shared" si="13"/>
        <v>55222.193548387193</v>
      </c>
      <c r="F129">
        <f>Inputs!$F$48/31</f>
        <v>228.61290322580646</v>
      </c>
      <c r="G129">
        <f t="shared" si="14"/>
        <v>64534.903225806534</v>
      </c>
      <c r="H129">
        <v>1</v>
      </c>
      <c r="I129">
        <f t="shared" si="9"/>
        <v>1</v>
      </c>
      <c r="J129">
        <f t="shared" si="10"/>
        <v>0</v>
      </c>
      <c r="K129">
        <f t="shared" si="11"/>
        <v>0</v>
      </c>
    </row>
    <row r="130" spans="1:11">
      <c r="A130" s="31">
        <v>46151</v>
      </c>
      <c r="B130">
        <f>Inputs!$F$44/31</f>
        <v>124.96774193548387</v>
      </c>
      <c r="C130">
        <f t="shared" si="12"/>
        <v>46032.709677419407</v>
      </c>
      <c r="D130">
        <f>Inputs!$F$46/31</f>
        <v>176.7741935483871</v>
      </c>
      <c r="E130">
        <f t="shared" si="13"/>
        <v>55398.967741935579</v>
      </c>
      <c r="F130">
        <f>Inputs!$F$48/31</f>
        <v>228.61290322580646</v>
      </c>
      <c r="G130">
        <f t="shared" si="14"/>
        <v>64763.516129032338</v>
      </c>
      <c r="H130">
        <v>1</v>
      </c>
      <c r="I130">
        <f t="shared" si="9"/>
        <v>1</v>
      </c>
      <c r="J130">
        <f t="shared" si="10"/>
        <v>0</v>
      </c>
      <c r="K130">
        <f t="shared" si="11"/>
        <v>0</v>
      </c>
    </row>
    <row r="131" spans="1:11">
      <c r="A131" s="31">
        <v>46152</v>
      </c>
      <c r="B131">
        <f>Inputs!$F$44/31</f>
        <v>124.96774193548387</v>
      </c>
      <c r="C131">
        <f t="shared" si="12"/>
        <v>46157.677419354892</v>
      </c>
      <c r="D131">
        <f>Inputs!$F$46/31</f>
        <v>176.7741935483871</v>
      </c>
      <c r="E131">
        <f t="shared" si="13"/>
        <v>55575.741935483966</v>
      </c>
      <c r="F131">
        <f>Inputs!$F$48/31</f>
        <v>228.61290322580646</v>
      </c>
      <c r="G131">
        <f t="shared" si="14"/>
        <v>64992.129032258141</v>
      </c>
      <c r="H131">
        <v>1</v>
      </c>
      <c r="I131">
        <f t="shared" ref="I131:I194" si="16">IF(AND(C131&lt;=48557,B131&lt;&gt;0),1,0)</f>
        <v>1</v>
      </c>
      <c r="J131">
        <f t="shared" ref="J131:J194" si="17">IF(AND(E131&lt;=48557,D131&lt;&gt;0),1,0)</f>
        <v>0</v>
      </c>
      <c r="K131">
        <f t="shared" ref="K131:K194" si="18">IF(AND(G131&lt;=48557,F131&lt;&gt;0),1,0)</f>
        <v>0</v>
      </c>
    </row>
    <row r="132" spans="1:11">
      <c r="A132" s="31">
        <v>46153</v>
      </c>
      <c r="B132">
        <f>Inputs!$F$44/31</f>
        <v>124.96774193548387</v>
      </c>
      <c r="C132">
        <f t="shared" ref="C132:C195" si="19">B132+C131</f>
        <v>46282.645161290377</v>
      </c>
      <c r="D132">
        <f>Inputs!$F$46/31</f>
        <v>176.7741935483871</v>
      </c>
      <c r="E132">
        <f t="shared" ref="E132:E195" si="20">D132+E131</f>
        <v>55752.516129032352</v>
      </c>
      <c r="F132">
        <f>Inputs!$F$48/31</f>
        <v>228.61290322580646</v>
      </c>
      <c r="G132">
        <f t="shared" ref="G132:G195" si="21">F132+G131</f>
        <v>65220.741935483944</v>
      </c>
      <c r="H132">
        <v>1</v>
      </c>
      <c r="I132">
        <f t="shared" si="16"/>
        <v>1</v>
      </c>
      <c r="J132">
        <f t="shared" si="17"/>
        <v>0</v>
      </c>
      <c r="K132">
        <f t="shared" si="18"/>
        <v>0</v>
      </c>
    </row>
    <row r="133" spans="1:11">
      <c r="A133" s="31">
        <v>46154</v>
      </c>
      <c r="B133">
        <f>Inputs!$F$44/31</f>
        <v>124.96774193548387</v>
      </c>
      <c r="C133">
        <f t="shared" si="19"/>
        <v>46407.612903225861</v>
      </c>
      <c r="D133">
        <f>Inputs!$F$46/31</f>
        <v>176.7741935483871</v>
      </c>
      <c r="E133">
        <f t="shared" si="20"/>
        <v>55929.290322580739</v>
      </c>
      <c r="F133">
        <f>Inputs!$F$48/31</f>
        <v>228.61290322580646</v>
      </c>
      <c r="G133">
        <f t="shared" si="21"/>
        <v>65449.354838709747</v>
      </c>
      <c r="H133">
        <v>1</v>
      </c>
      <c r="I133">
        <f t="shared" si="16"/>
        <v>1</v>
      </c>
      <c r="J133">
        <f t="shared" si="17"/>
        <v>0</v>
      </c>
      <c r="K133">
        <f t="shared" si="18"/>
        <v>0</v>
      </c>
    </row>
    <row r="134" spans="1:11">
      <c r="A134" s="31">
        <v>46155</v>
      </c>
      <c r="B134">
        <f>Inputs!$F$44/31</f>
        <v>124.96774193548387</v>
      </c>
      <c r="C134">
        <f t="shared" si="19"/>
        <v>46532.580645161346</v>
      </c>
      <c r="D134">
        <f>Inputs!$F$46/31</f>
        <v>176.7741935483871</v>
      </c>
      <c r="E134">
        <f t="shared" si="20"/>
        <v>56106.064516129125</v>
      </c>
      <c r="F134">
        <f>Inputs!$F$48/31</f>
        <v>228.61290322580646</v>
      </c>
      <c r="G134">
        <f t="shared" si="21"/>
        <v>65677.967741935558</v>
      </c>
      <c r="H134">
        <v>1</v>
      </c>
      <c r="I134">
        <f t="shared" si="16"/>
        <v>1</v>
      </c>
      <c r="J134">
        <f t="shared" si="17"/>
        <v>0</v>
      </c>
      <c r="K134">
        <f t="shared" si="18"/>
        <v>0</v>
      </c>
    </row>
    <row r="135" spans="1:11">
      <c r="A135" s="31">
        <v>46156</v>
      </c>
      <c r="B135">
        <f>Inputs!$F$44/31</f>
        <v>124.96774193548387</v>
      </c>
      <c r="C135">
        <f t="shared" si="19"/>
        <v>46657.548387096831</v>
      </c>
      <c r="D135">
        <f>Inputs!$F$46/31</f>
        <v>176.7741935483871</v>
      </c>
      <c r="E135">
        <f t="shared" si="20"/>
        <v>56282.838709677511</v>
      </c>
      <c r="F135">
        <f>Inputs!$F$48/31</f>
        <v>228.61290322580646</v>
      </c>
      <c r="G135">
        <f t="shared" si="21"/>
        <v>65906.580645161361</v>
      </c>
      <c r="H135">
        <v>1</v>
      </c>
      <c r="I135">
        <f t="shared" si="16"/>
        <v>1</v>
      </c>
      <c r="J135">
        <f t="shared" si="17"/>
        <v>0</v>
      </c>
      <c r="K135">
        <f t="shared" si="18"/>
        <v>0</v>
      </c>
    </row>
    <row r="136" spans="1:11">
      <c r="A136" s="31">
        <v>46157</v>
      </c>
      <c r="B136">
        <f>Inputs!$F$44/31</f>
        <v>124.96774193548387</v>
      </c>
      <c r="C136">
        <f t="shared" si="19"/>
        <v>46782.516129032316</v>
      </c>
      <c r="D136">
        <f>Inputs!$F$46/31</f>
        <v>176.7741935483871</v>
      </c>
      <c r="E136">
        <f t="shared" si="20"/>
        <v>56459.612903225898</v>
      </c>
      <c r="F136">
        <f>Inputs!$F$48/31</f>
        <v>228.61290322580646</v>
      </c>
      <c r="G136">
        <f t="shared" si="21"/>
        <v>66135.193548387164</v>
      </c>
      <c r="H136">
        <v>1</v>
      </c>
      <c r="I136">
        <f t="shared" si="16"/>
        <v>1</v>
      </c>
      <c r="J136">
        <f t="shared" si="17"/>
        <v>0</v>
      </c>
      <c r="K136">
        <f t="shared" si="18"/>
        <v>0</v>
      </c>
    </row>
    <row r="137" spans="1:11">
      <c r="A137" s="31">
        <v>46158</v>
      </c>
      <c r="B137">
        <f>Inputs!$F$44/31</f>
        <v>124.96774193548387</v>
      </c>
      <c r="C137">
        <f t="shared" si="19"/>
        <v>46907.483870967801</v>
      </c>
      <c r="D137">
        <f>Inputs!$F$46/31</f>
        <v>176.7741935483871</v>
      </c>
      <c r="E137">
        <f t="shared" si="20"/>
        <v>56636.387096774284</v>
      </c>
      <c r="F137">
        <f>Inputs!$F$48/31</f>
        <v>228.61290322580646</v>
      </c>
      <c r="G137">
        <f t="shared" si="21"/>
        <v>66363.806451612967</v>
      </c>
      <c r="H137">
        <v>1</v>
      </c>
      <c r="I137">
        <f t="shared" si="16"/>
        <v>1</v>
      </c>
      <c r="J137">
        <f t="shared" si="17"/>
        <v>0</v>
      </c>
      <c r="K137">
        <f t="shared" si="18"/>
        <v>0</v>
      </c>
    </row>
    <row r="138" spans="1:11">
      <c r="A138" s="31">
        <v>46159</v>
      </c>
      <c r="B138">
        <f>Inputs!$F$44/31</f>
        <v>124.96774193548387</v>
      </c>
      <c r="C138">
        <f t="shared" si="19"/>
        <v>47032.451612903285</v>
      </c>
      <c r="D138">
        <f>Inputs!$F$46/31</f>
        <v>176.7741935483871</v>
      </c>
      <c r="E138">
        <f t="shared" si="20"/>
        <v>56813.161290322671</v>
      </c>
      <c r="F138">
        <f>Inputs!$F$48/31</f>
        <v>228.61290322580646</v>
      </c>
      <c r="G138">
        <f t="shared" si="21"/>
        <v>66592.41935483877</v>
      </c>
      <c r="H138">
        <v>1</v>
      </c>
      <c r="I138">
        <f t="shared" si="16"/>
        <v>1</v>
      </c>
      <c r="J138">
        <f t="shared" si="17"/>
        <v>0</v>
      </c>
      <c r="K138">
        <f t="shared" si="18"/>
        <v>0</v>
      </c>
    </row>
    <row r="139" spans="1:11">
      <c r="A139" s="31">
        <v>46160</v>
      </c>
      <c r="B139">
        <f>Inputs!$F$44/31</f>
        <v>124.96774193548387</v>
      </c>
      <c r="C139">
        <f t="shared" si="19"/>
        <v>47157.41935483877</v>
      </c>
      <c r="D139">
        <f>Inputs!$F$46/31</f>
        <v>176.7741935483871</v>
      </c>
      <c r="E139">
        <f t="shared" si="20"/>
        <v>56989.935483871057</v>
      </c>
      <c r="F139">
        <f>Inputs!$F$48/31</f>
        <v>228.61290322580646</v>
      </c>
      <c r="G139">
        <f t="shared" si="21"/>
        <v>66821.032258064573</v>
      </c>
      <c r="H139">
        <v>1</v>
      </c>
      <c r="I139">
        <f t="shared" si="16"/>
        <v>1</v>
      </c>
      <c r="J139">
        <f t="shared" si="17"/>
        <v>0</v>
      </c>
      <c r="K139">
        <f t="shared" si="18"/>
        <v>0</v>
      </c>
    </row>
    <row r="140" spans="1:11">
      <c r="A140" s="31">
        <v>46161</v>
      </c>
      <c r="B140">
        <f>Inputs!$F$44/31</f>
        <v>124.96774193548387</v>
      </c>
      <c r="C140">
        <f t="shared" si="19"/>
        <v>47282.387096774255</v>
      </c>
      <c r="D140">
        <f>Inputs!$F$46/31</f>
        <v>176.7741935483871</v>
      </c>
      <c r="E140">
        <f t="shared" si="20"/>
        <v>57166.709677419443</v>
      </c>
      <c r="F140">
        <f>Inputs!$F$48/31</f>
        <v>228.61290322580646</v>
      </c>
      <c r="G140">
        <f t="shared" si="21"/>
        <v>67049.645161290377</v>
      </c>
      <c r="H140">
        <v>1</v>
      </c>
      <c r="I140">
        <f t="shared" si="16"/>
        <v>1</v>
      </c>
      <c r="J140">
        <f t="shared" si="17"/>
        <v>0</v>
      </c>
      <c r="K140">
        <f t="shared" si="18"/>
        <v>0</v>
      </c>
    </row>
    <row r="141" spans="1:11">
      <c r="A141" s="31">
        <v>46162</v>
      </c>
      <c r="B141">
        <f>Inputs!$F$44/31</f>
        <v>124.96774193548387</v>
      </c>
      <c r="C141">
        <f t="shared" si="19"/>
        <v>47407.35483870974</v>
      </c>
      <c r="D141">
        <f>Inputs!$F$46/31</f>
        <v>176.7741935483871</v>
      </c>
      <c r="E141">
        <f t="shared" si="20"/>
        <v>57343.48387096783</v>
      </c>
      <c r="F141">
        <f>Inputs!$F$48/31</f>
        <v>228.61290322580646</v>
      </c>
      <c r="G141">
        <f t="shared" si="21"/>
        <v>67278.25806451618</v>
      </c>
      <c r="H141">
        <v>1</v>
      </c>
      <c r="I141">
        <f t="shared" si="16"/>
        <v>1</v>
      </c>
      <c r="J141">
        <f t="shared" si="17"/>
        <v>0</v>
      </c>
      <c r="K141">
        <f t="shared" si="18"/>
        <v>0</v>
      </c>
    </row>
    <row r="142" spans="1:11">
      <c r="A142" s="31">
        <v>46163</v>
      </c>
      <c r="B142">
        <f>Inputs!$F$44/31</f>
        <v>124.96774193548387</v>
      </c>
      <c r="C142">
        <f t="shared" si="19"/>
        <v>47532.322580645225</v>
      </c>
      <c r="D142">
        <f>Inputs!$F$46/31</f>
        <v>176.7741935483871</v>
      </c>
      <c r="E142">
        <f t="shared" si="20"/>
        <v>57520.258064516216</v>
      </c>
      <c r="F142">
        <f>Inputs!$F$48/31</f>
        <v>228.61290322580646</v>
      </c>
      <c r="G142">
        <f t="shared" si="21"/>
        <v>67506.870967741983</v>
      </c>
      <c r="H142">
        <v>1</v>
      </c>
      <c r="I142">
        <f t="shared" si="16"/>
        <v>1</v>
      </c>
      <c r="J142">
        <f t="shared" si="17"/>
        <v>0</v>
      </c>
      <c r="K142">
        <f t="shared" si="18"/>
        <v>0</v>
      </c>
    </row>
    <row r="143" spans="1:11">
      <c r="A143" s="31">
        <v>46164</v>
      </c>
      <c r="B143">
        <f>Inputs!$F$44/31</f>
        <v>124.96774193548387</v>
      </c>
      <c r="C143">
        <f t="shared" si="19"/>
        <v>47657.290322580709</v>
      </c>
      <c r="D143">
        <f>Inputs!$F$46/31</f>
        <v>176.7741935483871</v>
      </c>
      <c r="E143">
        <f t="shared" si="20"/>
        <v>57697.032258064603</v>
      </c>
      <c r="F143">
        <f>Inputs!$F$48/31</f>
        <v>228.61290322580646</v>
      </c>
      <c r="G143">
        <f t="shared" si="21"/>
        <v>67735.483870967786</v>
      </c>
      <c r="H143">
        <v>1</v>
      </c>
      <c r="I143">
        <f t="shared" si="16"/>
        <v>1</v>
      </c>
      <c r="J143">
        <f t="shared" si="17"/>
        <v>0</v>
      </c>
      <c r="K143">
        <f t="shared" si="18"/>
        <v>0</v>
      </c>
    </row>
    <row r="144" spans="1:11">
      <c r="A144" s="31">
        <v>46165</v>
      </c>
      <c r="B144">
        <f>Inputs!$F$44/31</f>
        <v>124.96774193548387</v>
      </c>
      <c r="C144">
        <f t="shared" si="19"/>
        <v>47782.258064516194</v>
      </c>
      <c r="D144">
        <f>Inputs!$F$46/31</f>
        <v>176.7741935483871</v>
      </c>
      <c r="E144">
        <f t="shared" si="20"/>
        <v>57873.806451612989</v>
      </c>
      <c r="F144">
        <f>Inputs!$F$48/31</f>
        <v>228.61290322580646</v>
      </c>
      <c r="G144">
        <f t="shared" si="21"/>
        <v>67964.096774193589</v>
      </c>
      <c r="H144">
        <v>1</v>
      </c>
      <c r="I144">
        <f t="shared" si="16"/>
        <v>1</v>
      </c>
      <c r="J144">
        <f t="shared" si="17"/>
        <v>0</v>
      </c>
      <c r="K144">
        <f t="shared" si="18"/>
        <v>0</v>
      </c>
    </row>
    <row r="145" spans="1:11">
      <c r="A145" s="31">
        <v>46166</v>
      </c>
      <c r="B145">
        <f>Inputs!$F$44/31</f>
        <v>124.96774193548387</v>
      </c>
      <c r="C145">
        <f t="shared" si="19"/>
        <v>47907.225806451679</v>
      </c>
      <c r="D145">
        <f>Inputs!$F$46/31</f>
        <v>176.7741935483871</v>
      </c>
      <c r="E145">
        <f t="shared" si="20"/>
        <v>58050.580645161375</v>
      </c>
      <c r="F145">
        <f>Inputs!$F$48/31</f>
        <v>228.61290322580646</v>
      </c>
      <c r="G145">
        <f t="shared" si="21"/>
        <v>68192.709677419392</v>
      </c>
      <c r="H145">
        <v>1</v>
      </c>
      <c r="I145">
        <f t="shared" si="16"/>
        <v>1</v>
      </c>
      <c r="J145">
        <f t="shared" si="17"/>
        <v>0</v>
      </c>
      <c r="K145">
        <f t="shared" si="18"/>
        <v>0</v>
      </c>
    </row>
    <row r="146" spans="1:11">
      <c r="A146" s="31">
        <v>46167</v>
      </c>
      <c r="B146">
        <f>Inputs!$F$44/31</f>
        <v>124.96774193548387</v>
      </c>
      <c r="C146">
        <f t="shared" si="19"/>
        <v>48032.193548387164</v>
      </c>
      <c r="D146">
        <f>Inputs!$F$46/31</f>
        <v>176.7741935483871</v>
      </c>
      <c r="E146">
        <f t="shared" si="20"/>
        <v>58227.354838709762</v>
      </c>
      <c r="F146">
        <f>Inputs!$F$48/31</f>
        <v>228.61290322580646</v>
      </c>
      <c r="G146">
        <f t="shared" si="21"/>
        <v>68421.322580645196</v>
      </c>
      <c r="H146">
        <v>1</v>
      </c>
      <c r="I146">
        <f t="shared" si="16"/>
        <v>1</v>
      </c>
      <c r="J146">
        <f t="shared" si="17"/>
        <v>0</v>
      </c>
      <c r="K146">
        <f t="shared" si="18"/>
        <v>0</v>
      </c>
    </row>
    <row r="147" spans="1:11">
      <c r="A147" s="31">
        <v>46168</v>
      </c>
      <c r="B147">
        <f>Inputs!$F$44/31</f>
        <v>124.96774193548387</v>
      </c>
      <c r="C147">
        <f t="shared" si="19"/>
        <v>48157.161290322649</v>
      </c>
      <c r="D147">
        <f>Inputs!$F$46/31</f>
        <v>176.7741935483871</v>
      </c>
      <c r="E147">
        <f t="shared" si="20"/>
        <v>58404.129032258148</v>
      </c>
      <c r="F147">
        <f>Inputs!$F$48/31</f>
        <v>228.61290322580646</v>
      </c>
      <c r="G147">
        <f t="shared" si="21"/>
        <v>68649.935483870999</v>
      </c>
      <c r="H147">
        <v>1</v>
      </c>
      <c r="I147">
        <f t="shared" si="16"/>
        <v>1</v>
      </c>
      <c r="J147">
        <f t="shared" si="17"/>
        <v>0</v>
      </c>
      <c r="K147">
        <f t="shared" si="18"/>
        <v>0</v>
      </c>
    </row>
    <row r="148" spans="1:11">
      <c r="A148" s="31">
        <v>46169</v>
      </c>
      <c r="B148">
        <f>Inputs!$F$44/31</f>
        <v>124.96774193548387</v>
      </c>
      <c r="C148">
        <f t="shared" si="19"/>
        <v>48282.129032258134</v>
      </c>
      <c r="D148">
        <f>Inputs!$F$46/31</f>
        <v>176.7741935483871</v>
      </c>
      <c r="E148">
        <f t="shared" si="20"/>
        <v>58580.903225806534</v>
      </c>
      <c r="F148">
        <f>Inputs!$F$48/31</f>
        <v>228.61290322580646</v>
      </c>
      <c r="G148">
        <f t="shared" si="21"/>
        <v>68878.548387096802</v>
      </c>
      <c r="H148">
        <v>1</v>
      </c>
      <c r="I148">
        <f t="shared" si="16"/>
        <v>1</v>
      </c>
      <c r="J148">
        <f t="shared" si="17"/>
        <v>0</v>
      </c>
      <c r="K148">
        <f t="shared" si="18"/>
        <v>0</v>
      </c>
    </row>
    <row r="149" spans="1:11">
      <c r="A149" s="31">
        <v>46170</v>
      </c>
      <c r="B149">
        <f>Inputs!$F$44/31</f>
        <v>124.96774193548387</v>
      </c>
      <c r="C149">
        <f t="shared" si="19"/>
        <v>48407.096774193618</v>
      </c>
      <c r="D149">
        <f>Inputs!$F$46/31</f>
        <v>176.7741935483871</v>
      </c>
      <c r="E149">
        <f t="shared" si="20"/>
        <v>58757.677419354921</v>
      </c>
      <c r="F149">
        <f>Inputs!$F$48/31</f>
        <v>228.61290322580646</v>
      </c>
      <c r="G149">
        <f t="shared" si="21"/>
        <v>69107.161290322605</v>
      </c>
      <c r="H149">
        <v>1</v>
      </c>
      <c r="I149">
        <f t="shared" si="16"/>
        <v>1</v>
      </c>
      <c r="J149">
        <f t="shared" si="17"/>
        <v>0</v>
      </c>
      <c r="K149">
        <f t="shared" si="18"/>
        <v>0</v>
      </c>
    </row>
    <row r="150" spans="1:11">
      <c r="A150" s="31">
        <v>46171</v>
      </c>
      <c r="B150">
        <f>Inputs!$F$44/31</f>
        <v>124.96774193548387</v>
      </c>
      <c r="C150">
        <f t="shared" si="19"/>
        <v>48532.064516129103</v>
      </c>
      <c r="D150">
        <f>Inputs!$F$46/31</f>
        <v>176.7741935483871</v>
      </c>
      <c r="E150">
        <f t="shared" si="20"/>
        <v>58934.451612903307</v>
      </c>
      <c r="F150">
        <f>Inputs!$F$48/31</f>
        <v>228.61290322580646</v>
      </c>
      <c r="G150">
        <f t="shared" si="21"/>
        <v>69335.774193548408</v>
      </c>
      <c r="H150">
        <v>1</v>
      </c>
      <c r="I150">
        <f t="shared" si="16"/>
        <v>1</v>
      </c>
      <c r="J150">
        <f t="shared" si="17"/>
        <v>0</v>
      </c>
      <c r="K150">
        <f t="shared" si="18"/>
        <v>0</v>
      </c>
    </row>
    <row r="151" spans="1:11">
      <c r="A151" s="31">
        <v>46172</v>
      </c>
      <c r="B151">
        <f>Inputs!$F$44/31</f>
        <v>124.96774193548387</v>
      </c>
      <c r="C151">
        <f t="shared" si="19"/>
        <v>48657.032258064588</v>
      </c>
      <c r="D151">
        <f>Inputs!$F$46/31</f>
        <v>176.7741935483871</v>
      </c>
      <c r="E151">
        <f t="shared" si="20"/>
        <v>59111.225806451694</v>
      </c>
      <c r="F151">
        <f>Inputs!$F$48/31</f>
        <v>228.61290322580646</v>
      </c>
      <c r="G151">
        <f t="shared" si="21"/>
        <v>69564.387096774211</v>
      </c>
      <c r="H151">
        <v>1</v>
      </c>
      <c r="I151">
        <f t="shared" si="16"/>
        <v>0</v>
      </c>
      <c r="J151">
        <f t="shared" si="17"/>
        <v>0</v>
      </c>
      <c r="K151">
        <f t="shared" si="18"/>
        <v>0</v>
      </c>
    </row>
    <row r="152" spans="1:11">
      <c r="A152" s="31">
        <v>46173</v>
      </c>
      <c r="B152">
        <f>Inputs!$F$44/31</f>
        <v>124.96774193548387</v>
      </c>
      <c r="C152">
        <f t="shared" si="19"/>
        <v>48782.000000000073</v>
      </c>
      <c r="D152">
        <f>Inputs!$F$46/31</f>
        <v>176.7741935483871</v>
      </c>
      <c r="E152">
        <f t="shared" si="20"/>
        <v>59288.00000000008</v>
      </c>
      <c r="F152">
        <f>Inputs!$F$48/31</f>
        <v>228.61290322580646</v>
      </c>
      <c r="G152">
        <f t="shared" si="21"/>
        <v>69793.000000000015</v>
      </c>
      <c r="H152">
        <v>1</v>
      </c>
      <c r="I152">
        <f t="shared" si="16"/>
        <v>0</v>
      </c>
      <c r="J152">
        <f t="shared" si="17"/>
        <v>0</v>
      </c>
      <c r="K152">
        <f t="shared" si="18"/>
        <v>0</v>
      </c>
    </row>
    <row r="153" spans="1:11">
      <c r="A153" s="31">
        <v>46174</v>
      </c>
      <c r="B153">
        <f>Inputs!$G$44/30</f>
        <v>130.43333333333334</v>
      </c>
      <c r="C153">
        <f t="shared" si="19"/>
        <v>48912.433333333407</v>
      </c>
      <c r="D153">
        <f>Inputs!$G$46/30</f>
        <v>180.33333333333334</v>
      </c>
      <c r="E153">
        <f t="shared" si="20"/>
        <v>59468.333333333416</v>
      </c>
      <c r="F153">
        <f>Inputs!$G$48/30</f>
        <v>230.23333333333332</v>
      </c>
      <c r="G153">
        <f t="shared" si="21"/>
        <v>70023.233333333352</v>
      </c>
      <c r="H153">
        <v>1</v>
      </c>
      <c r="I153">
        <f t="shared" si="16"/>
        <v>0</v>
      </c>
      <c r="J153">
        <f t="shared" si="17"/>
        <v>0</v>
      </c>
      <c r="K153">
        <f t="shared" si="18"/>
        <v>0</v>
      </c>
    </row>
    <row r="154" spans="1:11">
      <c r="A154" s="31">
        <v>46175</v>
      </c>
      <c r="B154">
        <f>Inputs!$G$44/30</f>
        <v>130.43333333333334</v>
      </c>
      <c r="C154">
        <f t="shared" ref="C154:C182" si="22">B154+C153</f>
        <v>49042.866666666741</v>
      </c>
      <c r="D154">
        <f>Inputs!$G$46/30</f>
        <v>180.33333333333334</v>
      </c>
      <c r="E154">
        <f t="shared" si="20"/>
        <v>59648.666666666752</v>
      </c>
      <c r="F154">
        <f>Inputs!$G$48/30</f>
        <v>230.23333333333332</v>
      </c>
      <c r="G154">
        <f t="shared" si="21"/>
        <v>70253.466666666689</v>
      </c>
      <c r="H154">
        <v>1</v>
      </c>
      <c r="I154">
        <f t="shared" si="16"/>
        <v>0</v>
      </c>
      <c r="J154">
        <f t="shared" si="17"/>
        <v>0</v>
      </c>
      <c r="K154">
        <f t="shared" si="18"/>
        <v>0</v>
      </c>
    </row>
    <row r="155" spans="1:11">
      <c r="A155" s="31">
        <v>46176</v>
      </c>
      <c r="B155">
        <f>Inputs!$G$44/30</f>
        <v>130.43333333333334</v>
      </c>
      <c r="C155">
        <f t="shared" si="22"/>
        <v>49173.300000000076</v>
      </c>
      <c r="D155">
        <f>Inputs!$G$46/30</f>
        <v>180.33333333333334</v>
      </c>
      <c r="E155">
        <f t="shared" si="20"/>
        <v>59829.000000000087</v>
      </c>
      <c r="F155">
        <f>Inputs!$G$48/30</f>
        <v>230.23333333333332</v>
      </c>
      <c r="G155">
        <f t="shared" si="21"/>
        <v>70483.700000000026</v>
      </c>
      <c r="H155">
        <v>1</v>
      </c>
      <c r="I155">
        <f t="shared" si="16"/>
        <v>0</v>
      </c>
      <c r="J155">
        <f t="shared" si="17"/>
        <v>0</v>
      </c>
      <c r="K155">
        <f t="shared" si="18"/>
        <v>0</v>
      </c>
    </row>
    <row r="156" spans="1:11">
      <c r="A156" s="31">
        <v>46177</v>
      </c>
      <c r="B156">
        <f>Inputs!$G$44/30</f>
        <v>130.43333333333334</v>
      </c>
      <c r="C156">
        <f t="shared" si="22"/>
        <v>49303.73333333341</v>
      </c>
      <c r="D156">
        <f>Inputs!$G$46/30</f>
        <v>180.33333333333334</v>
      </c>
      <c r="E156">
        <f t="shared" si="20"/>
        <v>60009.333333333423</v>
      </c>
      <c r="F156">
        <f>Inputs!$G$48/30</f>
        <v>230.23333333333332</v>
      </c>
      <c r="G156">
        <f t="shared" si="21"/>
        <v>70713.933333333363</v>
      </c>
      <c r="H156">
        <v>1</v>
      </c>
      <c r="I156">
        <f t="shared" si="16"/>
        <v>0</v>
      </c>
      <c r="J156">
        <f t="shared" si="17"/>
        <v>0</v>
      </c>
      <c r="K156">
        <f t="shared" si="18"/>
        <v>0</v>
      </c>
    </row>
    <row r="157" spans="1:11">
      <c r="A157" s="31">
        <v>46178</v>
      </c>
      <c r="B157">
        <f>Inputs!$G$44/30</f>
        <v>130.43333333333334</v>
      </c>
      <c r="C157">
        <f t="shared" si="22"/>
        <v>49434.166666666744</v>
      </c>
      <c r="D157">
        <f>Inputs!$G$46/30</f>
        <v>180.33333333333334</v>
      </c>
      <c r="E157">
        <f t="shared" si="20"/>
        <v>60189.666666666759</v>
      </c>
      <c r="F157">
        <f>Inputs!$G$48/30</f>
        <v>230.23333333333332</v>
      </c>
      <c r="G157">
        <f t="shared" si="21"/>
        <v>70944.166666666701</v>
      </c>
      <c r="H157">
        <v>1</v>
      </c>
      <c r="I157">
        <f t="shared" si="16"/>
        <v>0</v>
      </c>
      <c r="J157">
        <f t="shared" si="17"/>
        <v>0</v>
      </c>
      <c r="K157">
        <f t="shared" si="18"/>
        <v>0</v>
      </c>
    </row>
    <row r="158" spans="1:11">
      <c r="A158" s="31">
        <v>46179</v>
      </c>
      <c r="B158">
        <f>Inputs!$G$44/30</f>
        <v>130.43333333333334</v>
      </c>
      <c r="C158">
        <f t="shared" si="22"/>
        <v>49564.600000000079</v>
      </c>
      <c r="D158">
        <f>Inputs!$G$46/30</f>
        <v>180.33333333333334</v>
      </c>
      <c r="E158">
        <f t="shared" si="20"/>
        <v>60370.000000000095</v>
      </c>
      <c r="F158">
        <f>Inputs!$G$48/30</f>
        <v>230.23333333333332</v>
      </c>
      <c r="G158">
        <f t="shared" si="21"/>
        <v>71174.400000000038</v>
      </c>
      <c r="H158">
        <v>1</v>
      </c>
      <c r="I158">
        <f t="shared" si="16"/>
        <v>0</v>
      </c>
      <c r="J158">
        <f t="shared" si="17"/>
        <v>0</v>
      </c>
      <c r="K158">
        <f t="shared" si="18"/>
        <v>0</v>
      </c>
    </row>
    <row r="159" spans="1:11">
      <c r="A159" s="31">
        <v>46180</v>
      </c>
      <c r="B159">
        <f>Inputs!$G$44/30</f>
        <v>130.43333333333334</v>
      </c>
      <c r="C159">
        <f t="shared" si="22"/>
        <v>49695.033333333413</v>
      </c>
      <c r="D159">
        <f>Inputs!$G$46/30</f>
        <v>180.33333333333334</v>
      </c>
      <c r="E159">
        <f t="shared" si="20"/>
        <v>60550.33333333343</v>
      </c>
      <c r="F159">
        <f>Inputs!$G$48/30</f>
        <v>230.23333333333332</v>
      </c>
      <c r="G159">
        <f t="shared" si="21"/>
        <v>71404.633333333375</v>
      </c>
      <c r="H159">
        <v>1</v>
      </c>
      <c r="I159">
        <f t="shared" si="16"/>
        <v>0</v>
      </c>
      <c r="J159">
        <f t="shared" si="17"/>
        <v>0</v>
      </c>
      <c r="K159">
        <f t="shared" si="18"/>
        <v>0</v>
      </c>
    </row>
    <row r="160" spans="1:11">
      <c r="A160" s="31">
        <v>46181</v>
      </c>
      <c r="B160">
        <f>Inputs!$G$44/30</f>
        <v>130.43333333333334</v>
      </c>
      <c r="C160">
        <f t="shared" si="22"/>
        <v>49825.466666666747</v>
      </c>
      <c r="D160">
        <f>Inputs!$G$46/30</f>
        <v>180.33333333333334</v>
      </c>
      <c r="E160">
        <f t="shared" si="20"/>
        <v>60730.666666666766</v>
      </c>
      <c r="F160">
        <f>Inputs!$G$48/30</f>
        <v>230.23333333333332</v>
      </c>
      <c r="G160">
        <f t="shared" si="21"/>
        <v>71634.866666666712</v>
      </c>
      <c r="H160">
        <v>1</v>
      </c>
      <c r="I160">
        <f t="shared" si="16"/>
        <v>0</v>
      </c>
      <c r="J160">
        <f t="shared" si="17"/>
        <v>0</v>
      </c>
      <c r="K160">
        <f t="shared" si="18"/>
        <v>0</v>
      </c>
    </row>
    <row r="161" spans="1:11">
      <c r="A161" s="31">
        <v>46182</v>
      </c>
      <c r="B161">
        <f>Inputs!$G$44/30</f>
        <v>130.43333333333334</v>
      </c>
      <c r="C161">
        <f t="shared" si="22"/>
        <v>49955.900000000081</v>
      </c>
      <c r="D161">
        <f>Inputs!$G$46/30</f>
        <v>180.33333333333334</v>
      </c>
      <c r="E161">
        <f t="shared" si="20"/>
        <v>60911.000000000102</v>
      </c>
      <c r="F161">
        <f>Inputs!$G$48/30</f>
        <v>230.23333333333332</v>
      </c>
      <c r="G161">
        <f t="shared" si="21"/>
        <v>71865.100000000049</v>
      </c>
      <c r="H161">
        <v>1</v>
      </c>
      <c r="I161">
        <f t="shared" si="16"/>
        <v>0</v>
      </c>
      <c r="J161">
        <f t="shared" si="17"/>
        <v>0</v>
      </c>
      <c r="K161">
        <f t="shared" si="18"/>
        <v>0</v>
      </c>
    </row>
    <row r="162" spans="1:11">
      <c r="A162" s="31">
        <v>46183</v>
      </c>
      <c r="B162">
        <f>Inputs!$G$44/30</f>
        <v>130.43333333333334</v>
      </c>
      <c r="C162">
        <f t="shared" si="22"/>
        <v>50086.333333333416</v>
      </c>
      <c r="D162">
        <f>Inputs!$G$46/30</f>
        <v>180.33333333333334</v>
      </c>
      <c r="E162">
        <f t="shared" si="20"/>
        <v>61091.333333333438</v>
      </c>
      <c r="F162">
        <f>Inputs!$G$48/30</f>
        <v>230.23333333333332</v>
      </c>
      <c r="G162">
        <f t="shared" si="21"/>
        <v>72095.333333333387</v>
      </c>
      <c r="H162">
        <v>1</v>
      </c>
      <c r="I162">
        <f t="shared" si="16"/>
        <v>0</v>
      </c>
      <c r="J162">
        <f t="shared" si="17"/>
        <v>0</v>
      </c>
      <c r="K162">
        <f t="shared" si="18"/>
        <v>0</v>
      </c>
    </row>
    <row r="163" spans="1:11">
      <c r="A163" s="31">
        <v>46184</v>
      </c>
      <c r="B163">
        <f>Inputs!$G$44/30</f>
        <v>130.43333333333334</v>
      </c>
      <c r="C163">
        <f t="shared" si="22"/>
        <v>50216.76666666675</v>
      </c>
      <c r="D163">
        <f>Inputs!$G$46/30</f>
        <v>180.33333333333334</v>
      </c>
      <c r="E163">
        <f t="shared" si="20"/>
        <v>61271.666666666773</v>
      </c>
      <c r="F163">
        <f>Inputs!$G$48/30</f>
        <v>230.23333333333332</v>
      </c>
      <c r="G163">
        <f t="shared" si="21"/>
        <v>72325.566666666724</v>
      </c>
      <c r="H163">
        <v>1</v>
      </c>
      <c r="I163">
        <f t="shared" si="16"/>
        <v>0</v>
      </c>
      <c r="J163">
        <f t="shared" si="17"/>
        <v>0</v>
      </c>
      <c r="K163">
        <f t="shared" si="18"/>
        <v>0</v>
      </c>
    </row>
    <row r="164" spans="1:11">
      <c r="A164" s="31">
        <v>46185</v>
      </c>
      <c r="B164">
        <f>Inputs!$G$44/30</f>
        <v>130.43333333333334</v>
      </c>
      <c r="C164">
        <f t="shared" si="22"/>
        <v>50347.200000000084</v>
      </c>
      <c r="D164">
        <f>Inputs!$G$46/30</f>
        <v>180.33333333333334</v>
      </c>
      <c r="E164">
        <f t="shared" si="20"/>
        <v>61452.000000000109</v>
      </c>
      <c r="F164">
        <f>Inputs!$G$48/30</f>
        <v>230.23333333333332</v>
      </c>
      <c r="G164">
        <f t="shared" si="21"/>
        <v>72555.800000000061</v>
      </c>
      <c r="H164">
        <v>1</v>
      </c>
      <c r="I164">
        <f t="shared" si="16"/>
        <v>0</v>
      </c>
      <c r="J164">
        <f t="shared" si="17"/>
        <v>0</v>
      </c>
      <c r="K164">
        <f t="shared" si="18"/>
        <v>0</v>
      </c>
    </row>
    <row r="165" spans="1:11">
      <c r="A165" s="31">
        <v>46186</v>
      </c>
      <c r="B165">
        <f>Inputs!$G$44/30</f>
        <v>130.43333333333334</v>
      </c>
      <c r="C165">
        <f t="shared" si="22"/>
        <v>50477.633333333419</v>
      </c>
      <c r="D165">
        <f>Inputs!$G$46/30</f>
        <v>180.33333333333334</v>
      </c>
      <c r="E165">
        <f t="shared" si="20"/>
        <v>61632.333333333445</v>
      </c>
      <c r="F165">
        <f>Inputs!$G$48/30</f>
        <v>230.23333333333332</v>
      </c>
      <c r="G165">
        <f t="shared" si="21"/>
        <v>72786.033333333398</v>
      </c>
      <c r="H165">
        <v>1</v>
      </c>
      <c r="I165">
        <f t="shared" si="16"/>
        <v>0</v>
      </c>
      <c r="J165">
        <f t="shared" si="17"/>
        <v>0</v>
      </c>
      <c r="K165">
        <f t="shared" si="18"/>
        <v>0</v>
      </c>
    </row>
    <row r="166" spans="1:11">
      <c r="A166" s="31">
        <v>46187</v>
      </c>
      <c r="B166">
        <f>Inputs!$G$44/30</f>
        <v>130.43333333333334</v>
      </c>
      <c r="C166">
        <f t="shared" si="22"/>
        <v>50608.066666666753</v>
      </c>
      <c r="D166">
        <f>Inputs!$G$46/30</f>
        <v>180.33333333333334</v>
      </c>
      <c r="E166">
        <f t="shared" si="20"/>
        <v>61812.666666666781</v>
      </c>
      <c r="F166">
        <f>Inputs!$G$48/30</f>
        <v>230.23333333333332</v>
      </c>
      <c r="G166">
        <f t="shared" si="21"/>
        <v>73016.266666666736</v>
      </c>
      <c r="H166">
        <v>1</v>
      </c>
      <c r="I166">
        <f t="shared" si="16"/>
        <v>0</v>
      </c>
      <c r="J166">
        <f t="shared" si="17"/>
        <v>0</v>
      </c>
      <c r="K166">
        <f t="shared" si="18"/>
        <v>0</v>
      </c>
    </row>
    <row r="167" spans="1:11">
      <c r="A167" s="31">
        <v>46188</v>
      </c>
      <c r="B167">
        <f>Inputs!$G$44/30</f>
        <v>130.43333333333334</v>
      </c>
      <c r="C167">
        <f t="shared" si="22"/>
        <v>50738.500000000087</v>
      </c>
      <c r="D167">
        <f>Inputs!$G$46/30</f>
        <v>180.33333333333334</v>
      </c>
      <c r="E167">
        <f t="shared" si="20"/>
        <v>61993.000000000116</v>
      </c>
      <c r="F167">
        <f>Inputs!$G$48/30</f>
        <v>230.23333333333332</v>
      </c>
      <c r="G167">
        <f t="shared" si="21"/>
        <v>73246.500000000073</v>
      </c>
      <c r="H167">
        <v>1</v>
      </c>
      <c r="I167">
        <f t="shared" si="16"/>
        <v>0</v>
      </c>
      <c r="J167">
        <f t="shared" si="17"/>
        <v>0</v>
      </c>
      <c r="K167">
        <f t="shared" si="18"/>
        <v>0</v>
      </c>
    </row>
    <row r="168" spans="1:11">
      <c r="A168" s="31">
        <v>46189</v>
      </c>
      <c r="B168">
        <f>Inputs!$G$44/30</f>
        <v>130.43333333333334</v>
      </c>
      <c r="C168">
        <f t="shared" si="22"/>
        <v>50868.933333333422</v>
      </c>
      <c r="D168">
        <f>Inputs!$G$46/30</f>
        <v>180.33333333333334</v>
      </c>
      <c r="E168">
        <f t="shared" si="20"/>
        <v>62173.333333333452</v>
      </c>
      <c r="F168">
        <f>Inputs!$G$48/30</f>
        <v>230.23333333333332</v>
      </c>
      <c r="G168">
        <f t="shared" si="21"/>
        <v>73476.73333333341</v>
      </c>
      <c r="H168">
        <v>1</v>
      </c>
      <c r="I168">
        <f t="shared" si="16"/>
        <v>0</v>
      </c>
      <c r="J168">
        <f t="shared" si="17"/>
        <v>0</v>
      </c>
      <c r="K168">
        <f t="shared" si="18"/>
        <v>0</v>
      </c>
    </row>
    <row r="169" spans="1:11">
      <c r="A169" s="31">
        <v>46190</v>
      </c>
      <c r="B169">
        <f>Inputs!$G$44/30</f>
        <v>130.43333333333334</v>
      </c>
      <c r="C169">
        <f t="shared" si="22"/>
        <v>50999.366666666756</v>
      </c>
      <c r="D169">
        <f>Inputs!$G$46/30</f>
        <v>180.33333333333334</v>
      </c>
      <c r="E169">
        <f t="shared" si="20"/>
        <v>62353.666666666788</v>
      </c>
      <c r="F169">
        <f>Inputs!$G$48/30</f>
        <v>230.23333333333332</v>
      </c>
      <c r="G169">
        <f t="shared" si="21"/>
        <v>73706.966666666747</v>
      </c>
      <c r="H169">
        <v>1</v>
      </c>
      <c r="I169">
        <f t="shared" si="16"/>
        <v>0</v>
      </c>
      <c r="J169">
        <f t="shared" si="17"/>
        <v>0</v>
      </c>
      <c r="K169">
        <f t="shared" si="18"/>
        <v>0</v>
      </c>
    </row>
    <row r="170" spans="1:11">
      <c r="A170" s="31">
        <v>46191</v>
      </c>
      <c r="B170">
        <f>Inputs!$G$44/30</f>
        <v>130.43333333333334</v>
      </c>
      <c r="C170">
        <f t="shared" si="22"/>
        <v>51129.80000000009</v>
      </c>
      <c r="D170">
        <f>Inputs!$G$46/30</f>
        <v>180.33333333333334</v>
      </c>
      <c r="E170">
        <f t="shared" si="20"/>
        <v>62534.000000000124</v>
      </c>
      <c r="F170">
        <f>Inputs!$G$48/30</f>
        <v>230.23333333333332</v>
      </c>
      <c r="G170">
        <f t="shared" si="21"/>
        <v>73937.200000000084</v>
      </c>
      <c r="H170">
        <v>1</v>
      </c>
      <c r="I170">
        <f t="shared" si="16"/>
        <v>0</v>
      </c>
      <c r="J170">
        <f t="shared" si="17"/>
        <v>0</v>
      </c>
      <c r="K170">
        <f t="shared" si="18"/>
        <v>0</v>
      </c>
    </row>
    <row r="171" spans="1:11">
      <c r="A171" s="31">
        <v>46192</v>
      </c>
      <c r="B171">
        <f>Inputs!$G$44/30</f>
        <v>130.43333333333334</v>
      </c>
      <c r="C171">
        <f t="shared" si="22"/>
        <v>51260.233333333425</v>
      </c>
      <c r="D171">
        <f>Inputs!$G$46/30</f>
        <v>180.33333333333334</v>
      </c>
      <c r="E171">
        <f t="shared" si="20"/>
        <v>62714.333333333459</v>
      </c>
      <c r="F171">
        <f>Inputs!$G$48/30</f>
        <v>230.23333333333332</v>
      </c>
      <c r="G171">
        <f t="shared" si="21"/>
        <v>74167.433333333422</v>
      </c>
      <c r="H171">
        <v>1</v>
      </c>
      <c r="I171">
        <f t="shared" si="16"/>
        <v>0</v>
      </c>
      <c r="J171">
        <f t="shared" si="17"/>
        <v>0</v>
      </c>
      <c r="K171">
        <f t="shared" si="18"/>
        <v>0</v>
      </c>
    </row>
    <row r="172" spans="1:11">
      <c r="A172" s="31">
        <v>46193</v>
      </c>
      <c r="B172">
        <f>Inputs!$G$44/30</f>
        <v>130.43333333333334</v>
      </c>
      <c r="C172">
        <f t="shared" si="22"/>
        <v>51390.666666666759</v>
      </c>
      <c r="D172">
        <f>Inputs!$G$46/30</f>
        <v>180.33333333333334</v>
      </c>
      <c r="E172">
        <f t="shared" si="20"/>
        <v>62894.666666666795</v>
      </c>
      <c r="F172">
        <f>Inputs!$G$48/30</f>
        <v>230.23333333333332</v>
      </c>
      <c r="G172">
        <f t="shared" si="21"/>
        <v>74397.666666666759</v>
      </c>
      <c r="H172">
        <v>1</v>
      </c>
      <c r="I172">
        <f t="shared" si="16"/>
        <v>0</v>
      </c>
      <c r="J172">
        <f t="shared" si="17"/>
        <v>0</v>
      </c>
      <c r="K172">
        <f t="shared" si="18"/>
        <v>0</v>
      </c>
    </row>
    <row r="173" spans="1:11">
      <c r="A173" s="31">
        <v>46194</v>
      </c>
      <c r="B173">
        <f>Inputs!$G$44/30</f>
        <v>130.43333333333334</v>
      </c>
      <c r="C173">
        <f t="shared" si="22"/>
        <v>51521.100000000093</v>
      </c>
      <c r="D173">
        <f>Inputs!$G$46/30</f>
        <v>180.33333333333334</v>
      </c>
      <c r="E173">
        <f t="shared" si="20"/>
        <v>63075.000000000131</v>
      </c>
      <c r="F173">
        <f>Inputs!$G$48/30</f>
        <v>230.23333333333332</v>
      </c>
      <c r="G173">
        <f t="shared" si="21"/>
        <v>74627.900000000096</v>
      </c>
      <c r="H173">
        <v>1</v>
      </c>
      <c r="I173">
        <f t="shared" si="16"/>
        <v>0</v>
      </c>
      <c r="J173">
        <f t="shared" si="17"/>
        <v>0</v>
      </c>
      <c r="K173">
        <f t="shared" si="18"/>
        <v>0</v>
      </c>
    </row>
    <row r="174" spans="1:11">
      <c r="A174" s="31">
        <v>46195</v>
      </c>
      <c r="B174">
        <f>Inputs!$G$44/30</f>
        <v>130.43333333333334</v>
      </c>
      <c r="C174">
        <f t="shared" si="22"/>
        <v>51651.533333333427</v>
      </c>
      <c r="D174">
        <f>Inputs!$G$46/30</f>
        <v>180.33333333333334</v>
      </c>
      <c r="E174">
        <f t="shared" si="20"/>
        <v>63255.333333333467</v>
      </c>
      <c r="F174">
        <f>Inputs!$G$48/30</f>
        <v>230.23333333333332</v>
      </c>
      <c r="G174">
        <f t="shared" si="21"/>
        <v>74858.133333333433</v>
      </c>
      <c r="H174">
        <v>1</v>
      </c>
      <c r="I174">
        <f t="shared" si="16"/>
        <v>0</v>
      </c>
      <c r="J174">
        <f t="shared" si="17"/>
        <v>0</v>
      </c>
      <c r="K174">
        <f t="shared" si="18"/>
        <v>0</v>
      </c>
    </row>
    <row r="175" spans="1:11">
      <c r="A175" s="31">
        <v>46196</v>
      </c>
      <c r="B175">
        <f>Inputs!$G$44/30</f>
        <v>130.43333333333334</v>
      </c>
      <c r="C175">
        <f t="shared" si="22"/>
        <v>51781.966666666762</v>
      </c>
      <c r="D175">
        <f>Inputs!$G$46/30</f>
        <v>180.33333333333334</v>
      </c>
      <c r="E175">
        <f t="shared" si="20"/>
        <v>63435.666666666802</v>
      </c>
      <c r="F175">
        <f>Inputs!$G$48/30</f>
        <v>230.23333333333332</v>
      </c>
      <c r="G175">
        <f t="shared" si="21"/>
        <v>75088.36666666677</v>
      </c>
      <c r="H175">
        <v>1</v>
      </c>
      <c r="I175">
        <f t="shared" si="16"/>
        <v>0</v>
      </c>
      <c r="J175">
        <f t="shared" si="17"/>
        <v>0</v>
      </c>
      <c r="K175">
        <f t="shared" si="18"/>
        <v>0</v>
      </c>
    </row>
    <row r="176" spans="1:11">
      <c r="A176" s="31">
        <v>46197</v>
      </c>
      <c r="B176">
        <f>Inputs!$G$44/30</f>
        <v>130.43333333333334</v>
      </c>
      <c r="C176">
        <f t="shared" si="22"/>
        <v>51912.400000000096</v>
      </c>
      <c r="D176">
        <f>Inputs!$G$46/30</f>
        <v>180.33333333333334</v>
      </c>
      <c r="E176">
        <f t="shared" si="20"/>
        <v>63616.000000000138</v>
      </c>
      <c r="F176">
        <f>Inputs!$G$48/30</f>
        <v>230.23333333333332</v>
      </c>
      <c r="G176">
        <f t="shared" si="21"/>
        <v>75318.600000000108</v>
      </c>
      <c r="H176">
        <v>1</v>
      </c>
      <c r="I176">
        <f t="shared" si="16"/>
        <v>0</v>
      </c>
      <c r="J176">
        <f t="shared" si="17"/>
        <v>0</v>
      </c>
      <c r="K176">
        <f t="shared" si="18"/>
        <v>0</v>
      </c>
    </row>
    <row r="177" spans="1:11">
      <c r="A177" s="31">
        <v>46198</v>
      </c>
      <c r="B177">
        <f>Inputs!$G$44/30</f>
        <v>130.43333333333334</v>
      </c>
      <c r="C177">
        <f t="shared" si="22"/>
        <v>52042.83333333343</v>
      </c>
      <c r="D177">
        <f>Inputs!$G$46/30</f>
        <v>180.33333333333334</v>
      </c>
      <c r="E177">
        <f t="shared" si="20"/>
        <v>63796.333333333474</v>
      </c>
      <c r="F177">
        <f>Inputs!$G$48/30</f>
        <v>230.23333333333332</v>
      </c>
      <c r="G177">
        <f t="shared" si="21"/>
        <v>75548.833333333445</v>
      </c>
      <c r="H177">
        <v>1</v>
      </c>
      <c r="I177">
        <f t="shared" si="16"/>
        <v>0</v>
      </c>
      <c r="J177">
        <f t="shared" si="17"/>
        <v>0</v>
      </c>
      <c r="K177">
        <f t="shared" si="18"/>
        <v>0</v>
      </c>
    </row>
    <row r="178" spans="1:11">
      <c r="A178" s="31">
        <v>46199</v>
      </c>
      <c r="B178">
        <f>Inputs!$G$44/30</f>
        <v>130.43333333333334</v>
      </c>
      <c r="C178">
        <f t="shared" si="22"/>
        <v>52173.266666666765</v>
      </c>
      <c r="D178">
        <f>Inputs!$G$46/30</f>
        <v>180.33333333333334</v>
      </c>
      <c r="E178">
        <f t="shared" si="20"/>
        <v>63976.66666666681</v>
      </c>
      <c r="F178">
        <f>Inputs!$G$48/30</f>
        <v>230.23333333333332</v>
      </c>
      <c r="G178">
        <f t="shared" si="21"/>
        <v>75779.066666666782</v>
      </c>
      <c r="H178">
        <v>1</v>
      </c>
      <c r="I178">
        <f t="shared" si="16"/>
        <v>0</v>
      </c>
      <c r="J178">
        <f t="shared" si="17"/>
        <v>0</v>
      </c>
      <c r="K178">
        <f t="shared" si="18"/>
        <v>0</v>
      </c>
    </row>
    <row r="179" spans="1:11">
      <c r="A179" s="31">
        <v>46200</v>
      </c>
      <c r="B179">
        <f>Inputs!$G$44/30</f>
        <v>130.43333333333334</v>
      </c>
      <c r="C179">
        <f t="shared" si="22"/>
        <v>52303.700000000099</v>
      </c>
      <c r="D179">
        <f>Inputs!$G$46/30</f>
        <v>180.33333333333334</v>
      </c>
      <c r="E179">
        <f t="shared" si="20"/>
        <v>64157.000000000146</v>
      </c>
      <c r="F179">
        <f>Inputs!$G$48/30</f>
        <v>230.23333333333332</v>
      </c>
      <c r="G179">
        <f t="shared" si="21"/>
        <v>76009.300000000119</v>
      </c>
      <c r="H179">
        <v>1</v>
      </c>
      <c r="I179">
        <f t="shared" si="16"/>
        <v>0</v>
      </c>
      <c r="J179">
        <f t="shared" si="17"/>
        <v>0</v>
      </c>
      <c r="K179">
        <f t="shared" si="18"/>
        <v>0</v>
      </c>
    </row>
    <row r="180" spans="1:11">
      <c r="A180" s="31">
        <v>46201</v>
      </c>
      <c r="B180">
        <f>Inputs!$G$44/30</f>
        <v>130.43333333333334</v>
      </c>
      <c r="C180">
        <f t="shared" si="22"/>
        <v>52434.133333333433</v>
      </c>
      <c r="D180">
        <f>Inputs!$G$46/30</f>
        <v>180.33333333333334</v>
      </c>
      <c r="E180">
        <f t="shared" si="20"/>
        <v>64337.333333333481</v>
      </c>
      <c r="F180">
        <f>Inputs!$G$48/30</f>
        <v>230.23333333333332</v>
      </c>
      <c r="G180">
        <f t="shared" si="21"/>
        <v>76239.533333333457</v>
      </c>
      <c r="H180">
        <v>1</v>
      </c>
      <c r="I180">
        <f t="shared" si="16"/>
        <v>0</v>
      </c>
      <c r="J180">
        <f t="shared" si="17"/>
        <v>0</v>
      </c>
      <c r="K180">
        <f t="shared" si="18"/>
        <v>0</v>
      </c>
    </row>
    <row r="181" spans="1:11">
      <c r="A181" s="31">
        <v>46202</v>
      </c>
      <c r="B181">
        <f>Inputs!$G$44/30</f>
        <v>130.43333333333334</v>
      </c>
      <c r="C181">
        <f t="shared" si="22"/>
        <v>52564.566666666768</v>
      </c>
      <c r="D181">
        <f>Inputs!$G$46/30</f>
        <v>180.33333333333334</v>
      </c>
      <c r="E181">
        <f t="shared" si="20"/>
        <v>64517.666666666817</v>
      </c>
      <c r="F181">
        <f>Inputs!$G$48/30</f>
        <v>230.23333333333332</v>
      </c>
      <c r="G181">
        <f t="shared" si="21"/>
        <v>76469.766666666794</v>
      </c>
      <c r="H181">
        <v>1</v>
      </c>
      <c r="I181">
        <f t="shared" si="16"/>
        <v>0</v>
      </c>
      <c r="J181">
        <f t="shared" si="17"/>
        <v>0</v>
      </c>
      <c r="K181">
        <f t="shared" si="18"/>
        <v>0</v>
      </c>
    </row>
    <row r="182" spans="1:11">
      <c r="A182" s="31">
        <v>46203</v>
      </c>
      <c r="B182">
        <f>Inputs!$G$44/30</f>
        <v>130.43333333333334</v>
      </c>
      <c r="C182">
        <f t="shared" si="22"/>
        <v>52695.000000000102</v>
      </c>
      <c r="D182">
        <f>Inputs!$G$46/30</f>
        <v>180.33333333333334</v>
      </c>
      <c r="E182">
        <f t="shared" si="20"/>
        <v>64698.000000000153</v>
      </c>
      <c r="F182">
        <f>Inputs!$G$48/30</f>
        <v>230.23333333333332</v>
      </c>
      <c r="G182">
        <f t="shared" si="21"/>
        <v>76700.000000000131</v>
      </c>
      <c r="H182">
        <v>1</v>
      </c>
      <c r="I182">
        <f t="shared" si="16"/>
        <v>0</v>
      </c>
      <c r="J182">
        <f t="shared" si="17"/>
        <v>0</v>
      </c>
      <c r="K182">
        <f t="shared" si="18"/>
        <v>0</v>
      </c>
    </row>
    <row r="183" spans="1:11">
      <c r="A183" s="31">
        <v>46204</v>
      </c>
      <c r="B183">
        <f>Inputs!$H$44/31</f>
        <v>61.806451612903224</v>
      </c>
      <c r="C183">
        <f t="shared" si="19"/>
        <v>52756.806451613003</v>
      </c>
      <c r="D183">
        <f>Inputs!$H$46/31</f>
        <v>68</v>
      </c>
      <c r="E183">
        <f t="shared" si="20"/>
        <v>64766.000000000153</v>
      </c>
      <c r="F183">
        <f>Inputs!$H$48/31</f>
        <v>74.225806451612897</v>
      </c>
      <c r="G183">
        <f t="shared" si="21"/>
        <v>76774.225806451737</v>
      </c>
      <c r="H183">
        <v>1</v>
      </c>
      <c r="I183">
        <f t="shared" si="16"/>
        <v>0</v>
      </c>
      <c r="J183">
        <f t="shared" si="17"/>
        <v>0</v>
      </c>
      <c r="K183">
        <f t="shared" si="18"/>
        <v>0</v>
      </c>
    </row>
    <row r="184" spans="1:11">
      <c r="A184" s="31">
        <v>46205</v>
      </c>
      <c r="B184">
        <f>Inputs!$H$44/31</f>
        <v>61.806451612903224</v>
      </c>
      <c r="C184">
        <f t="shared" si="19"/>
        <v>52818.612903225905</v>
      </c>
      <c r="D184">
        <f>Inputs!$H$46/31</f>
        <v>68</v>
      </c>
      <c r="E184">
        <f t="shared" si="20"/>
        <v>64834.000000000153</v>
      </c>
      <c r="F184">
        <f>Inputs!$H$48/31</f>
        <v>74.225806451612897</v>
      </c>
      <c r="G184">
        <f t="shared" si="21"/>
        <v>76848.451612903344</v>
      </c>
      <c r="H184">
        <v>1</v>
      </c>
      <c r="I184">
        <f t="shared" si="16"/>
        <v>0</v>
      </c>
      <c r="J184">
        <f t="shared" si="17"/>
        <v>0</v>
      </c>
      <c r="K184">
        <f t="shared" si="18"/>
        <v>0</v>
      </c>
    </row>
    <row r="185" spans="1:11">
      <c r="A185" s="31">
        <v>46206</v>
      </c>
      <c r="B185">
        <f>Inputs!$H$44/31</f>
        <v>61.806451612903224</v>
      </c>
      <c r="C185">
        <f t="shared" si="19"/>
        <v>52880.419354838807</v>
      </c>
      <c r="D185">
        <f>Inputs!$H$46/31</f>
        <v>68</v>
      </c>
      <c r="E185">
        <f t="shared" si="20"/>
        <v>64902.000000000153</v>
      </c>
      <c r="F185">
        <f>Inputs!$H$48/31</f>
        <v>74.225806451612897</v>
      </c>
      <c r="G185">
        <f t="shared" si="21"/>
        <v>76922.67741935495</v>
      </c>
      <c r="H185">
        <v>1</v>
      </c>
      <c r="I185">
        <f t="shared" si="16"/>
        <v>0</v>
      </c>
      <c r="J185">
        <f t="shared" si="17"/>
        <v>0</v>
      </c>
      <c r="K185">
        <f t="shared" si="18"/>
        <v>0</v>
      </c>
    </row>
    <row r="186" spans="1:11">
      <c r="A186" s="31">
        <v>46207</v>
      </c>
      <c r="B186">
        <f>Inputs!$H$44/31</f>
        <v>61.806451612903224</v>
      </c>
      <c r="C186">
        <f t="shared" si="19"/>
        <v>52942.225806451708</v>
      </c>
      <c r="D186">
        <f>Inputs!$H$46/31</f>
        <v>68</v>
      </c>
      <c r="E186">
        <f t="shared" si="20"/>
        <v>64970.000000000153</v>
      </c>
      <c r="F186">
        <f>Inputs!$H$48/31</f>
        <v>74.225806451612897</v>
      </c>
      <c r="G186">
        <f t="shared" si="21"/>
        <v>76996.903225806556</v>
      </c>
      <c r="H186">
        <v>1</v>
      </c>
      <c r="I186">
        <f t="shared" si="16"/>
        <v>0</v>
      </c>
      <c r="J186">
        <f t="shared" si="17"/>
        <v>0</v>
      </c>
      <c r="K186">
        <f t="shared" si="18"/>
        <v>0</v>
      </c>
    </row>
    <row r="187" spans="1:11">
      <c r="A187" s="31">
        <v>46208</v>
      </c>
      <c r="B187">
        <f>Inputs!$H$44/31</f>
        <v>61.806451612903224</v>
      </c>
      <c r="C187">
        <f t="shared" si="19"/>
        <v>53004.03225806461</v>
      </c>
      <c r="D187">
        <f>Inputs!$H$46/31</f>
        <v>68</v>
      </c>
      <c r="E187">
        <f t="shared" si="20"/>
        <v>65038.000000000153</v>
      </c>
      <c r="F187">
        <f>Inputs!$H$48/31</f>
        <v>74.225806451612897</v>
      </c>
      <c r="G187">
        <f t="shared" si="21"/>
        <v>77071.129032258163</v>
      </c>
      <c r="H187">
        <v>1</v>
      </c>
      <c r="I187">
        <f t="shared" si="16"/>
        <v>0</v>
      </c>
      <c r="J187">
        <f t="shared" si="17"/>
        <v>0</v>
      </c>
      <c r="K187">
        <f t="shared" si="18"/>
        <v>0</v>
      </c>
    </row>
    <row r="188" spans="1:11">
      <c r="A188" s="31">
        <v>46209</v>
      </c>
      <c r="B188">
        <f>Inputs!$H$44/31</f>
        <v>61.806451612903224</v>
      </c>
      <c r="C188">
        <f t="shared" si="19"/>
        <v>53065.838709677511</v>
      </c>
      <c r="D188">
        <f>Inputs!$H$46/31</f>
        <v>68</v>
      </c>
      <c r="E188">
        <f t="shared" si="20"/>
        <v>65106.000000000153</v>
      </c>
      <c r="F188">
        <f>Inputs!$H$48/31</f>
        <v>74.225806451612897</v>
      </c>
      <c r="G188">
        <f t="shared" si="21"/>
        <v>77145.354838709769</v>
      </c>
      <c r="H188">
        <v>1</v>
      </c>
      <c r="I188">
        <f t="shared" si="16"/>
        <v>0</v>
      </c>
      <c r="J188">
        <f t="shared" si="17"/>
        <v>0</v>
      </c>
      <c r="K188">
        <f t="shared" si="18"/>
        <v>0</v>
      </c>
    </row>
    <row r="189" spans="1:11">
      <c r="A189" s="31">
        <v>46210</v>
      </c>
      <c r="B189">
        <f>Inputs!$H$44/31</f>
        <v>61.806451612903224</v>
      </c>
      <c r="C189">
        <f t="shared" si="19"/>
        <v>53127.645161290413</v>
      </c>
      <c r="D189">
        <f>Inputs!$H$46/31</f>
        <v>68</v>
      </c>
      <c r="E189">
        <f t="shared" si="20"/>
        <v>65174.000000000153</v>
      </c>
      <c r="F189">
        <f>Inputs!$H$48/31</f>
        <v>74.225806451612897</v>
      </c>
      <c r="G189">
        <f t="shared" si="21"/>
        <v>77219.580645161375</v>
      </c>
      <c r="H189">
        <v>1</v>
      </c>
      <c r="I189">
        <f t="shared" si="16"/>
        <v>0</v>
      </c>
      <c r="J189">
        <f t="shared" si="17"/>
        <v>0</v>
      </c>
      <c r="K189">
        <f t="shared" si="18"/>
        <v>0</v>
      </c>
    </row>
    <row r="190" spans="1:11">
      <c r="A190" s="31">
        <v>46211</v>
      </c>
      <c r="B190">
        <f>Inputs!$H$44/31</f>
        <v>61.806451612903224</v>
      </c>
      <c r="C190">
        <f t="shared" si="19"/>
        <v>53189.451612903315</v>
      </c>
      <c r="D190">
        <f>Inputs!$H$46/31</f>
        <v>68</v>
      </c>
      <c r="E190">
        <f t="shared" si="20"/>
        <v>65242.000000000153</v>
      </c>
      <c r="F190">
        <f>Inputs!$H$48/31</f>
        <v>74.225806451612897</v>
      </c>
      <c r="G190">
        <f t="shared" si="21"/>
        <v>77293.806451612982</v>
      </c>
      <c r="H190">
        <v>1</v>
      </c>
      <c r="I190">
        <f t="shared" si="16"/>
        <v>0</v>
      </c>
      <c r="J190">
        <f t="shared" si="17"/>
        <v>0</v>
      </c>
      <c r="K190">
        <f t="shared" si="18"/>
        <v>0</v>
      </c>
    </row>
    <row r="191" spans="1:11">
      <c r="A191" s="31">
        <v>46212</v>
      </c>
      <c r="B191">
        <f>Inputs!$H$44/31</f>
        <v>61.806451612903224</v>
      </c>
      <c r="C191">
        <f t="shared" si="19"/>
        <v>53251.258064516216</v>
      </c>
      <c r="D191">
        <f>Inputs!$H$46/31</f>
        <v>68</v>
      </c>
      <c r="E191">
        <f t="shared" si="20"/>
        <v>65310.000000000153</v>
      </c>
      <c r="F191">
        <f>Inputs!$H$48/31</f>
        <v>74.225806451612897</v>
      </c>
      <c r="G191">
        <f t="shared" si="21"/>
        <v>77368.032258064588</v>
      </c>
      <c r="H191">
        <v>1</v>
      </c>
      <c r="I191">
        <f t="shared" si="16"/>
        <v>0</v>
      </c>
      <c r="J191">
        <f t="shared" si="17"/>
        <v>0</v>
      </c>
      <c r="K191">
        <f t="shared" si="18"/>
        <v>0</v>
      </c>
    </row>
    <row r="192" spans="1:11">
      <c r="A192" s="31">
        <v>46213</v>
      </c>
      <c r="B192">
        <f>Inputs!$H$44/31</f>
        <v>61.806451612903224</v>
      </c>
      <c r="C192">
        <f t="shared" si="19"/>
        <v>53313.064516129118</v>
      </c>
      <c r="D192">
        <f>Inputs!$H$46/31</f>
        <v>68</v>
      </c>
      <c r="E192">
        <f t="shared" si="20"/>
        <v>65378.000000000153</v>
      </c>
      <c r="F192">
        <f>Inputs!$H$48/31</f>
        <v>74.225806451612897</v>
      </c>
      <c r="G192">
        <f t="shared" si="21"/>
        <v>77442.258064516194</v>
      </c>
      <c r="H192">
        <v>1</v>
      </c>
      <c r="I192">
        <f t="shared" si="16"/>
        <v>0</v>
      </c>
      <c r="J192">
        <f t="shared" si="17"/>
        <v>0</v>
      </c>
      <c r="K192">
        <f t="shared" si="18"/>
        <v>0</v>
      </c>
    </row>
    <row r="193" spans="1:11">
      <c r="A193" s="31">
        <v>46214</v>
      </c>
      <c r="B193">
        <f>Inputs!$H$44/31</f>
        <v>61.806451612903224</v>
      </c>
      <c r="C193">
        <f t="shared" si="19"/>
        <v>53374.870967742019</v>
      </c>
      <c r="D193">
        <f>Inputs!$H$46/31</f>
        <v>68</v>
      </c>
      <c r="E193">
        <f t="shared" si="20"/>
        <v>65446.000000000153</v>
      </c>
      <c r="F193">
        <f>Inputs!$H$48/31</f>
        <v>74.225806451612897</v>
      </c>
      <c r="G193">
        <f t="shared" si="21"/>
        <v>77516.483870967801</v>
      </c>
      <c r="H193">
        <v>1</v>
      </c>
      <c r="I193">
        <f t="shared" si="16"/>
        <v>0</v>
      </c>
      <c r="J193">
        <f t="shared" si="17"/>
        <v>0</v>
      </c>
      <c r="K193">
        <f t="shared" si="18"/>
        <v>0</v>
      </c>
    </row>
    <row r="194" spans="1:11">
      <c r="A194" s="31">
        <v>46215</v>
      </c>
      <c r="B194">
        <f>Inputs!$H$44/31</f>
        <v>61.806451612903224</v>
      </c>
      <c r="C194">
        <f t="shared" si="19"/>
        <v>53436.677419354921</v>
      </c>
      <c r="D194">
        <f>Inputs!$H$46/31</f>
        <v>68</v>
      </c>
      <c r="E194">
        <f t="shared" si="20"/>
        <v>65514.000000000153</v>
      </c>
      <c r="F194">
        <f>Inputs!$H$48/31</f>
        <v>74.225806451612897</v>
      </c>
      <c r="G194">
        <f t="shared" si="21"/>
        <v>77590.709677419407</v>
      </c>
      <c r="H194">
        <v>1</v>
      </c>
      <c r="I194">
        <f t="shared" si="16"/>
        <v>0</v>
      </c>
      <c r="J194">
        <f t="shared" si="17"/>
        <v>0</v>
      </c>
      <c r="K194">
        <f t="shared" si="18"/>
        <v>0</v>
      </c>
    </row>
    <row r="195" spans="1:11">
      <c r="A195" s="31">
        <v>46216</v>
      </c>
      <c r="B195">
        <f>Inputs!$H$44/31</f>
        <v>61.806451612903224</v>
      </c>
      <c r="C195">
        <f t="shared" si="19"/>
        <v>53498.483870967822</v>
      </c>
      <c r="D195">
        <f>Inputs!$H$46/31</f>
        <v>68</v>
      </c>
      <c r="E195">
        <f t="shared" si="20"/>
        <v>65582.000000000146</v>
      </c>
      <c r="F195">
        <f>Inputs!$H$48/31</f>
        <v>74.225806451612897</v>
      </c>
      <c r="G195">
        <f t="shared" si="21"/>
        <v>77664.935483871013</v>
      </c>
      <c r="H195">
        <v>1</v>
      </c>
      <c r="I195">
        <f t="shared" ref="I195:I258" si="23">IF(AND(C195&lt;=48557,B195&lt;&gt;0),1,0)</f>
        <v>0</v>
      </c>
      <c r="J195">
        <f t="shared" ref="J195:J258" si="24">IF(AND(E195&lt;=48557,D195&lt;&gt;0),1,0)</f>
        <v>0</v>
      </c>
      <c r="K195">
        <f t="shared" ref="K195:K258" si="25">IF(AND(G195&lt;=48557,F195&lt;&gt;0),1,0)</f>
        <v>0</v>
      </c>
    </row>
    <row r="196" spans="1:11">
      <c r="A196" s="31">
        <v>46217</v>
      </c>
      <c r="B196">
        <f>Inputs!$H$44/31</f>
        <v>61.806451612903224</v>
      </c>
      <c r="C196">
        <f t="shared" ref="C196:C245" si="26">B196+C195</f>
        <v>53560.290322580724</v>
      </c>
      <c r="D196">
        <f>Inputs!$H$46/31</f>
        <v>68</v>
      </c>
      <c r="E196">
        <f t="shared" ref="E196:E259" si="27">D196+E195</f>
        <v>65650.000000000146</v>
      </c>
      <c r="F196">
        <f>Inputs!$H$48/31</f>
        <v>74.225806451612897</v>
      </c>
      <c r="G196">
        <f t="shared" ref="G196:G259" si="28">F196+G195</f>
        <v>77739.16129032262</v>
      </c>
      <c r="H196">
        <v>1</v>
      </c>
      <c r="I196">
        <f t="shared" si="23"/>
        <v>0</v>
      </c>
      <c r="J196">
        <f t="shared" si="24"/>
        <v>0</v>
      </c>
      <c r="K196">
        <f t="shared" si="25"/>
        <v>0</v>
      </c>
    </row>
    <row r="197" spans="1:11">
      <c r="A197" s="31">
        <v>46218</v>
      </c>
      <c r="B197">
        <f>Inputs!$H$44/31</f>
        <v>61.806451612903224</v>
      </c>
      <c r="C197">
        <f t="shared" si="26"/>
        <v>53622.096774193626</v>
      </c>
      <c r="D197">
        <f>Inputs!$H$46/31</f>
        <v>68</v>
      </c>
      <c r="E197">
        <f t="shared" si="27"/>
        <v>65718.000000000146</v>
      </c>
      <c r="F197">
        <f>Inputs!$H$48/31</f>
        <v>74.225806451612897</v>
      </c>
      <c r="G197">
        <f t="shared" si="28"/>
        <v>77813.387096774226</v>
      </c>
      <c r="H197">
        <v>1</v>
      </c>
      <c r="I197">
        <f t="shared" si="23"/>
        <v>0</v>
      </c>
      <c r="J197">
        <f t="shared" si="24"/>
        <v>0</v>
      </c>
      <c r="K197">
        <f t="shared" si="25"/>
        <v>0</v>
      </c>
    </row>
    <row r="198" spans="1:11">
      <c r="A198" s="31">
        <v>46219</v>
      </c>
      <c r="B198">
        <f>Inputs!$H$44/31</f>
        <v>61.806451612903224</v>
      </c>
      <c r="C198">
        <f t="shared" si="26"/>
        <v>53683.903225806527</v>
      </c>
      <c r="D198">
        <f>Inputs!$H$46/31</f>
        <v>68</v>
      </c>
      <c r="E198">
        <f t="shared" si="27"/>
        <v>65786.000000000146</v>
      </c>
      <c r="F198">
        <f>Inputs!$H$48/31</f>
        <v>74.225806451612897</v>
      </c>
      <c r="G198">
        <f t="shared" si="28"/>
        <v>77887.612903225832</v>
      </c>
      <c r="H198">
        <v>1</v>
      </c>
      <c r="I198">
        <f t="shared" si="23"/>
        <v>0</v>
      </c>
      <c r="J198">
        <f t="shared" si="24"/>
        <v>0</v>
      </c>
      <c r="K198">
        <f t="shared" si="25"/>
        <v>0</v>
      </c>
    </row>
    <row r="199" spans="1:11">
      <c r="A199" s="31">
        <v>46220</v>
      </c>
      <c r="B199">
        <f>Inputs!$H$44/31</f>
        <v>61.806451612903224</v>
      </c>
      <c r="C199">
        <f t="shared" si="26"/>
        <v>53745.709677419429</v>
      </c>
      <c r="D199">
        <f>Inputs!$H$46/31</f>
        <v>68</v>
      </c>
      <c r="E199">
        <f t="shared" si="27"/>
        <v>65854.000000000146</v>
      </c>
      <c r="F199">
        <f>Inputs!$H$48/31</f>
        <v>74.225806451612897</v>
      </c>
      <c r="G199">
        <f t="shared" si="28"/>
        <v>77961.838709677439</v>
      </c>
      <c r="H199">
        <v>1</v>
      </c>
      <c r="I199">
        <f t="shared" si="23"/>
        <v>0</v>
      </c>
      <c r="J199">
        <f t="shared" si="24"/>
        <v>0</v>
      </c>
      <c r="K199">
        <f t="shared" si="25"/>
        <v>0</v>
      </c>
    </row>
    <row r="200" spans="1:11">
      <c r="A200" s="31">
        <v>46221</v>
      </c>
      <c r="B200">
        <f>Inputs!$H$44/31</f>
        <v>61.806451612903224</v>
      </c>
      <c r="C200">
        <f t="shared" si="26"/>
        <v>53807.51612903233</v>
      </c>
      <c r="D200">
        <f>Inputs!$H$46/31</f>
        <v>68</v>
      </c>
      <c r="E200">
        <f t="shared" si="27"/>
        <v>65922.000000000146</v>
      </c>
      <c r="F200">
        <f>Inputs!$H$48/31</f>
        <v>74.225806451612897</v>
      </c>
      <c r="G200">
        <f t="shared" si="28"/>
        <v>78036.064516129045</v>
      </c>
      <c r="H200">
        <v>1</v>
      </c>
      <c r="I200">
        <f t="shared" si="23"/>
        <v>0</v>
      </c>
      <c r="J200">
        <f t="shared" si="24"/>
        <v>0</v>
      </c>
      <c r="K200">
        <f t="shared" si="25"/>
        <v>0</v>
      </c>
    </row>
    <row r="201" spans="1:11">
      <c r="A201" s="31">
        <v>46222</v>
      </c>
      <c r="B201">
        <f>Inputs!$H$44/31</f>
        <v>61.806451612903224</v>
      </c>
      <c r="C201">
        <f t="shared" si="26"/>
        <v>53869.322580645232</v>
      </c>
      <c r="D201">
        <f>Inputs!$H$46/31</f>
        <v>68</v>
      </c>
      <c r="E201">
        <f t="shared" si="27"/>
        <v>65990.000000000146</v>
      </c>
      <c r="F201">
        <f>Inputs!$H$48/31</f>
        <v>74.225806451612897</v>
      </c>
      <c r="G201">
        <f t="shared" si="28"/>
        <v>78110.290322580651</v>
      </c>
      <c r="H201">
        <v>1</v>
      </c>
      <c r="I201">
        <f t="shared" si="23"/>
        <v>0</v>
      </c>
      <c r="J201">
        <f t="shared" si="24"/>
        <v>0</v>
      </c>
      <c r="K201">
        <f t="shared" si="25"/>
        <v>0</v>
      </c>
    </row>
    <row r="202" spans="1:11">
      <c r="A202" s="31">
        <v>46223</v>
      </c>
      <c r="B202">
        <f>Inputs!$H$44/31</f>
        <v>61.806451612903224</v>
      </c>
      <c r="C202">
        <f t="shared" si="26"/>
        <v>53931.129032258134</v>
      </c>
      <c r="D202">
        <f>Inputs!$H$46/31</f>
        <v>68</v>
      </c>
      <c r="E202">
        <f t="shared" si="27"/>
        <v>66058.000000000146</v>
      </c>
      <c r="F202">
        <f>Inputs!$H$48/31</f>
        <v>74.225806451612897</v>
      </c>
      <c r="G202">
        <f t="shared" si="28"/>
        <v>78184.516129032258</v>
      </c>
      <c r="H202">
        <v>1</v>
      </c>
      <c r="I202">
        <f t="shared" si="23"/>
        <v>0</v>
      </c>
      <c r="J202">
        <f t="shared" si="24"/>
        <v>0</v>
      </c>
      <c r="K202">
        <f t="shared" si="25"/>
        <v>0</v>
      </c>
    </row>
    <row r="203" spans="1:11">
      <c r="A203" s="31">
        <v>46224</v>
      </c>
      <c r="B203">
        <f>Inputs!$H$44/31</f>
        <v>61.806451612903224</v>
      </c>
      <c r="C203">
        <f t="shared" si="26"/>
        <v>53992.935483871035</v>
      </c>
      <c r="D203">
        <f>Inputs!$H$46/31</f>
        <v>68</v>
      </c>
      <c r="E203">
        <f t="shared" si="27"/>
        <v>66126.000000000146</v>
      </c>
      <c r="F203">
        <f>Inputs!$H$48/31</f>
        <v>74.225806451612897</v>
      </c>
      <c r="G203">
        <f t="shared" si="28"/>
        <v>78258.741935483864</v>
      </c>
      <c r="H203">
        <v>1</v>
      </c>
      <c r="I203">
        <f t="shared" si="23"/>
        <v>0</v>
      </c>
      <c r="J203">
        <f t="shared" si="24"/>
        <v>0</v>
      </c>
      <c r="K203">
        <f t="shared" si="25"/>
        <v>0</v>
      </c>
    </row>
    <row r="204" spans="1:11">
      <c r="A204" s="31">
        <v>46225</v>
      </c>
      <c r="B204">
        <f>Inputs!$H$44/31</f>
        <v>61.806451612903224</v>
      </c>
      <c r="C204">
        <f t="shared" si="26"/>
        <v>54054.741935483937</v>
      </c>
      <c r="D204">
        <f>Inputs!$H$46/31</f>
        <v>68</v>
      </c>
      <c r="E204">
        <f t="shared" si="27"/>
        <v>66194.000000000146</v>
      </c>
      <c r="F204">
        <f>Inputs!$H$48/31</f>
        <v>74.225806451612897</v>
      </c>
      <c r="G204">
        <f t="shared" si="28"/>
        <v>78332.96774193547</v>
      </c>
      <c r="H204">
        <v>1</v>
      </c>
      <c r="I204">
        <f t="shared" si="23"/>
        <v>0</v>
      </c>
      <c r="J204">
        <f t="shared" si="24"/>
        <v>0</v>
      </c>
      <c r="K204">
        <f t="shared" si="25"/>
        <v>0</v>
      </c>
    </row>
    <row r="205" spans="1:11">
      <c r="A205" s="31">
        <v>46226</v>
      </c>
      <c r="B205">
        <f>Inputs!$H$44/31</f>
        <v>61.806451612903224</v>
      </c>
      <c r="C205">
        <f t="shared" si="26"/>
        <v>54116.548387096838</v>
      </c>
      <c r="D205">
        <f>Inputs!$H$46/31</f>
        <v>68</v>
      </c>
      <c r="E205">
        <f t="shared" si="27"/>
        <v>66262.000000000146</v>
      </c>
      <c r="F205">
        <f>Inputs!$H$48/31</f>
        <v>74.225806451612897</v>
      </c>
      <c r="G205">
        <f t="shared" si="28"/>
        <v>78407.193548387077</v>
      </c>
      <c r="H205">
        <v>1</v>
      </c>
      <c r="I205">
        <f t="shared" si="23"/>
        <v>0</v>
      </c>
      <c r="J205">
        <f t="shared" si="24"/>
        <v>0</v>
      </c>
      <c r="K205">
        <f t="shared" si="25"/>
        <v>0</v>
      </c>
    </row>
    <row r="206" spans="1:11">
      <c r="A206" s="31">
        <v>46227</v>
      </c>
      <c r="B206">
        <f>Inputs!$H$44/31</f>
        <v>61.806451612903224</v>
      </c>
      <c r="C206">
        <f t="shared" si="26"/>
        <v>54178.35483870974</v>
      </c>
      <c r="D206">
        <f>Inputs!$H$46/31</f>
        <v>68</v>
      </c>
      <c r="E206">
        <f t="shared" si="27"/>
        <v>66330.000000000146</v>
      </c>
      <c r="F206">
        <f>Inputs!$H$48/31</f>
        <v>74.225806451612897</v>
      </c>
      <c r="G206">
        <f t="shared" si="28"/>
        <v>78481.419354838683</v>
      </c>
      <c r="H206">
        <v>1</v>
      </c>
      <c r="I206">
        <f t="shared" si="23"/>
        <v>0</v>
      </c>
      <c r="J206">
        <f t="shared" si="24"/>
        <v>0</v>
      </c>
      <c r="K206">
        <f t="shared" si="25"/>
        <v>0</v>
      </c>
    </row>
    <row r="207" spans="1:11">
      <c r="A207" s="31">
        <v>46228</v>
      </c>
      <c r="B207">
        <f>Inputs!$H$44/31</f>
        <v>61.806451612903224</v>
      </c>
      <c r="C207">
        <f t="shared" si="26"/>
        <v>54240.161290322641</v>
      </c>
      <c r="D207">
        <f>Inputs!$H$46/31</f>
        <v>68</v>
      </c>
      <c r="E207">
        <f t="shared" si="27"/>
        <v>66398.000000000146</v>
      </c>
      <c r="F207">
        <f>Inputs!$H$48/31</f>
        <v>74.225806451612897</v>
      </c>
      <c r="G207">
        <f t="shared" si="28"/>
        <v>78555.645161290289</v>
      </c>
      <c r="H207">
        <v>1</v>
      </c>
      <c r="I207">
        <f t="shared" si="23"/>
        <v>0</v>
      </c>
      <c r="J207">
        <f t="shared" si="24"/>
        <v>0</v>
      </c>
      <c r="K207">
        <f t="shared" si="25"/>
        <v>0</v>
      </c>
    </row>
    <row r="208" spans="1:11">
      <c r="A208" s="31">
        <v>46229</v>
      </c>
      <c r="B208">
        <f>Inputs!$H$44/31</f>
        <v>61.806451612903224</v>
      </c>
      <c r="C208">
        <f t="shared" si="26"/>
        <v>54301.967741935543</v>
      </c>
      <c r="D208">
        <f>Inputs!$H$46/31</f>
        <v>68</v>
      </c>
      <c r="E208">
        <f t="shared" si="27"/>
        <v>66466.000000000146</v>
      </c>
      <c r="F208">
        <f>Inputs!$H$48/31</f>
        <v>74.225806451612897</v>
      </c>
      <c r="G208">
        <f t="shared" si="28"/>
        <v>78629.870967741896</v>
      </c>
      <c r="H208">
        <v>1</v>
      </c>
      <c r="I208">
        <f t="shared" si="23"/>
        <v>0</v>
      </c>
      <c r="J208">
        <f t="shared" si="24"/>
        <v>0</v>
      </c>
      <c r="K208">
        <f t="shared" si="25"/>
        <v>0</v>
      </c>
    </row>
    <row r="209" spans="1:11">
      <c r="A209" s="31">
        <v>46230</v>
      </c>
      <c r="B209">
        <f>Inputs!$H$44/31</f>
        <v>61.806451612903224</v>
      </c>
      <c r="C209">
        <f t="shared" si="26"/>
        <v>54363.774193548445</v>
      </c>
      <c r="D209">
        <f>Inputs!$H$46/31</f>
        <v>68</v>
      </c>
      <c r="E209">
        <f t="shared" si="27"/>
        <v>66534.000000000146</v>
      </c>
      <c r="F209">
        <f>Inputs!$H$48/31</f>
        <v>74.225806451612897</v>
      </c>
      <c r="G209">
        <f t="shared" si="28"/>
        <v>78704.096774193502</v>
      </c>
      <c r="H209">
        <v>1</v>
      </c>
      <c r="I209">
        <f t="shared" si="23"/>
        <v>0</v>
      </c>
      <c r="J209">
        <f t="shared" si="24"/>
        <v>0</v>
      </c>
      <c r="K209">
        <f t="shared" si="25"/>
        <v>0</v>
      </c>
    </row>
    <row r="210" spans="1:11">
      <c r="A210" s="31">
        <v>46231</v>
      </c>
      <c r="B210">
        <f>Inputs!$H$44/31</f>
        <v>61.806451612903224</v>
      </c>
      <c r="C210">
        <f t="shared" si="26"/>
        <v>54425.580645161346</v>
      </c>
      <c r="D210">
        <f>Inputs!$H$46/31</f>
        <v>68</v>
      </c>
      <c r="E210">
        <f t="shared" si="27"/>
        <v>66602.000000000146</v>
      </c>
      <c r="F210">
        <f>Inputs!$H$48/31</f>
        <v>74.225806451612897</v>
      </c>
      <c r="G210">
        <f t="shared" si="28"/>
        <v>78778.322580645108</v>
      </c>
      <c r="H210">
        <v>1</v>
      </c>
      <c r="I210">
        <f t="shared" si="23"/>
        <v>0</v>
      </c>
      <c r="J210">
        <f t="shared" si="24"/>
        <v>0</v>
      </c>
      <c r="K210">
        <f t="shared" si="25"/>
        <v>0</v>
      </c>
    </row>
    <row r="211" spans="1:11">
      <c r="A211" s="31">
        <v>46232</v>
      </c>
      <c r="B211">
        <f>Inputs!$H$44/31</f>
        <v>61.806451612903224</v>
      </c>
      <c r="C211">
        <f t="shared" si="26"/>
        <v>54487.387096774248</v>
      </c>
      <c r="D211">
        <f>Inputs!$H$46/31</f>
        <v>68</v>
      </c>
      <c r="E211">
        <f t="shared" si="27"/>
        <v>66670.000000000146</v>
      </c>
      <c r="F211">
        <f>Inputs!$H$48/31</f>
        <v>74.225806451612897</v>
      </c>
      <c r="G211">
        <f t="shared" si="28"/>
        <v>78852.548387096715</v>
      </c>
      <c r="H211">
        <v>1</v>
      </c>
      <c r="I211">
        <f t="shared" si="23"/>
        <v>0</v>
      </c>
      <c r="J211">
        <f t="shared" si="24"/>
        <v>0</v>
      </c>
      <c r="K211">
        <f t="shared" si="25"/>
        <v>0</v>
      </c>
    </row>
    <row r="212" spans="1:11">
      <c r="A212" s="31">
        <v>46233</v>
      </c>
      <c r="B212">
        <f>Inputs!$H$44/31</f>
        <v>61.806451612903224</v>
      </c>
      <c r="C212">
        <f t="shared" si="26"/>
        <v>54549.193548387149</v>
      </c>
      <c r="D212">
        <f>Inputs!$H$46/31</f>
        <v>68</v>
      </c>
      <c r="E212">
        <f t="shared" si="27"/>
        <v>66738.000000000146</v>
      </c>
      <c r="F212">
        <f>Inputs!$H$48/31</f>
        <v>74.225806451612897</v>
      </c>
      <c r="G212">
        <f t="shared" si="28"/>
        <v>78926.774193548321</v>
      </c>
      <c r="H212">
        <v>1</v>
      </c>
      <c r="I212">
        <f t="shared" si="23"/>
        <v>0</v>
      </c>
      <c r="J212">
        <f t="shared" si="24"/>
        <v>0</v>
      </c>
      <c r="K212">
        <f t="shared" si="25"/>
        <v>0</v>
      </c>
    </row>
    <row r="213" spans="1:11">
      <c r="A213" s="31">
        <v>46234</v>
      </c>
      <c r="B213">
        <f>Inputs!$H$44/31</f>
        <v>61.806451612903224</v>
      </c>
      <c r="C213">
        <f t="shared" si="26"/>
        <v>54611.000000000051</v>
      </c>
      <c r="D213">
        <f>Inputs!$H$46/31</f>
        <v>68</v>
      </c>
      <c r="E213">
        <f t="shared" si="27"/>
        <v>66806.000000000146</v>
      </c>
      <c r="F213">
        <f>Inputs!$H$48/31</f>
        <v>74.225806451612897</v>
      </c>
      <c r="G213">
        <f t="shared" si="28"/>
        <v>79000.999999999927</v>
      </c>
      <c r="H213">
        <v>1</v>
      </c>
      <c r="I213">
        <f t="shared" si="23"/>
        <v>0</v>
      </c>
      <c r="J213">
        <f t="shared" si="24"/>
        <v>0</v>
      </c>
      <c r="K213">
        <f t="shared" si="25"/>
        <v>0</v>
      </c>
    </row>
    <row r="214" spans="1:11">
      <c r="A214" s="31">
        <v>46235</v>
      </c>
      <c r="B214">
        <f>Inputs!$I$44/31</f>
        <v>84.645161290322577</v>
      </c>
      <c r="C214">
        <f t="shared" si="26"/>
        <v>54695.645161290377</v>
      </c>
      <c r="D214">
        <f>Inputs!$I$46/31</f>
        <v>116.38709677419355</v>
      </c>
      <c r="E214">
        <f t="shared" si="27"/>
        <v>66922.387096774342</v>
      </c>
      <c r="F214">
        <f>Inputs!$I$48/31</f>
        <v>148.12903225806451</v>
      </c>
      <c r="G214">
        <f t="shared" si="28"/>
        <v>79149.129032257988</v>
      </c>
      <c r="H214">
        <v>1</v>
      </c>
      <c r="I214">
        <f t="shared" si="23"/>
        <v>0</v>
      </c>
      <c r="J214">
        <f t="shared" si="24"/>
        <v>0</v>
      </c>
      <c r="K214">
        <f t="shared" si="25"/>
        <v>0</v>
      </c>
    </row>
    <row r="215" spans="1:11">
      <c r="A215" s="31">
        <v>46236</v>
      </c>
      <c r="B215">
        <f>Inputs!$I$44/31</f>
        <v>84.645161290322577</v>
      </c>
      <c r="C215">
        <f t="shared" si="26"/>
        <v>54780.290322580702</v>
      </c>
      <c r="D215">
        <f>Inputs!$I$46/31</f>
        <v>116.38709677419355</v>
      </c>
      <c r="E215">
        <f t="shared" si="27"/>
        <v>67038.774193548539</v>
      </c>
      <c r="F215">
        <f>Inputs!$I$48/31</f>
        <v>148.12903225806451</v>
      </c>
      <c r="G215">
        <f t="shared" si="28"/>
        <v>79297.258064516049</v>
      </c>
      <c r="H215">
        <v>1</v>
      </c>
      <c r="I215">
        <f t="shared" si="23"/>
        <v>0</v>
      </c>
      <c r="J215">
        <f t="shared" si="24"/>
        <v>0</v>
      </c>
      <c r="K215">
        <f t="shared" si="25"/>
        <v>0</v>
      </c>
    </row>
    <row r="216" spans="1:11">
      <c r="A216" s="31">
        <v>46237</v>
      </c>
      <c r="B216">
        <f>Inputs!$I$44/31</f>
        <v>84.645161290322577</v>
      </c>
      <c r="C216">
        <f t="shared" si="26"/>
        <v>54864.935483871028</v>
      </c>
      <c r="D216">
        <f>Inputs!$I$46/31</f>
        <v>116.38709677419355</v>
      </c>
      <c r="E216">
        <f t="shared" si="27"/>
        <v>67155.161290322736</v>
      </c>
      <c r="F216">
        <f>Inputs!$I$48/31</f>
        <v>148.12903225806451</v>
      </c>
      <c r="G216">
        <f t="shared" si="28"/>
        <v>79445.38709677411</v>
      </c>
      <c r="H216">
        <v>1</v>
      </c>
      <c r="I216">
        <f t="shared" si="23"/>
        <v>0</v>
      </c>
      <c r="J216">
        <f t="shared" si="24"/>
        <v>0</v>
      </c>
      <c r="K216">
        <f t="shared" si="25"/>
        <v>0</v>
      </c>
    </row>
    <row r="217" spans="1:11">
      <c r="A217" s="31">
        <v>46238</v>
      </c>
      <c r="B217">
        <f>Inputs!$I$44/31</f>
        <v>84.645161290322577</v>
      </c>
      <c r="C217">
        <f t="shared" si="26"/>
        <v>54949.580645161353</v>
      </c>
      <c r="D217">
        <f>Inputs!$I$46/31</f>
        <v>116.38709677419355</v>
      </c>
      <c r="E217">
        <f t="shared" si="27"/>
        <v>67271.548387096933</v>
      </c>
      <c r="F217">
        <f>Inputs!$I$48/31</f>
        <v>148.12903225806451</v>
      </c>
      <c r="G217">
        <f t="shared" si="28"/>
        <v>79593.51612903217</v>
      </c>
      <c r="H217">
        <v>1</v>
      </c>
      <c r="I217">
        <f t="shared" si="23"/>
        <v>0</v>
      </c>
      <c r="J217">
        <f t="shared" si="24"/>
        <v>0</v>
      </c>
      <c r="K217">
        <f t="shared" si="25"/>
        <v>0</v>
      </c>
    </row>
    <row r="218" spans="1:11">
      <c r="A218" s="31">
        <v>46239</v>
      </c>
      <c r="B218">
        <f>Inputs!$I$44/31</f>
        <v>84.645161290322577</v>
      </c>
      <c r="C218">
        <f t="shared" si="26"/>
        <v>55034.225806451679</v>
      </c>
      <c r="D218">
        <f>Inputs!$I$46/31</f>
        <v>116.38709677419355</v>
      </c>
      <c r="E218">
        <f t="shared" si="27"/>
        <v>67387.93548387113</v>
      </c>
      <c r="F218">
        <f>Inputs!$I$48/31</f>
        <v>148.12903225806451</v>
      </c>
      <c r="G218">
        <f t="shared" si="28"/>
        <v>79741.645161290231</v>
      </c>
      <c r="H218">
        <v>1</v>
      </c>
      <c r="I218">
        <f t="shared" si="23"/>
        <v>0</v>
      </c>
      <c r="J218">
        <f t="shared" si="24"/>
        <v>0</v>
      </c>
      <c r="K218">
        <f t="shared" si="25"/>
        <v>0</v>
      </c>
    </row>
    <row r="219" spans="1:11">
      <c r="A219" s="31">
        <v>46240</v>
      </c>
      <c r="B219">
        <f>Inputs!$I$44/31</f>
        <v>84.645161290322577</v>
      </c>
      <c r="C219">
        <f t="shared" si="26"/>
        <v>55118.870967742005</v>
      </c>
      <c r="D219">
        <f>Inputs!$I$46/31</f>
        <v>116.38709677419355</v>
      </c>
      <c r="E219">
        <f t="shared" si="27"/>
        <v>67504.322580645327</v>
      </c>
      <c r="F219">
        <f>Inputs!$I$48/31</f>
        <v>148.12903225806451</v>
      </c>
      <c r="G219">
        <f t="shared" si="28"/>
        <v>79889.774193548292</v>
      </c>
      <c r="H219">
        <v>1</v>
      </c>
      <c r="I219">
        <f t="shared" si="23"/>
        <v>0</v>
      </c>
      <c r="J219">
        <f t="shared" si="24"/>
        <v>0</v>
      </c>
      <c r="K219">
        <f t="shared" si="25"/>
        <v>0</v>
      </c>
    </row>
    <row r="220" spans="1:11">
      <c r="A220" s="31">
        <v>46241</v>
      </c>
      <c r="B220">
        <f>Inputs!$I$44/31</f>
        <v>84.645161290322577</v>
      </c>
      <c r="C220">
        <f t="shared" si="26"/>
        <v>55203.51612903233</v>
      </c>
      <c r="D220">
        <f>Inputs!$I$46/31</f>
        <v>116.38709677419355</v>
      </c>
      <c r="E220">
        <f t="shared" si="27"/>
        <v>67620.709677419523</v>
      </c>
      <c r="F220">
        <f>Inputs!$I$48/31</f>
        <v>148.12903225806451</v>
      </c>
      <c r="G220">
        <f t="shared" si="28"/>
        <v>80037.903225806353</v>
      </c>
      <c r="H220">
        <v>1</v>
      </c>
      <c r="I220">
        <f t="shared" si="23"/>
        <v>0</v>
      </c>
      <c r="J220">
        <f t="shared" si="24"/>
        <v>0</v>
      </c>
      <c r="K220">
        <f t="shared" si="25"/>
        <v>0</v>
      </c>
    </row>
    <row r="221" spans="1:11">
      <c r="A221" s="31">
        <v>46242</v>
      </c>
      <c r="B221">
        <f>Inputs!$I$44/31</f>
        <v>84.645161290322577</v>
      </c>
      <c r="C221">
        <f t="shared" si="26"/>
        <v>55288.161290322656</v>
      </c>
      <c r="D221">
        <f>Inputs!$I$46/31</f>
        <v>116.38709677419355</v>
      </c>
      <c r="E221">
        <f t="shared" si="27"/>
        <v>67737.09677419372</v>
      </c>
      <c r="F221">
        <f>Inputs!$I$48/31</f>
        <v>148.12903225806451</v>
      </c>
      <c r="G221">
        <f t="shared" si="28"/>
        <v>80186.032258064413</v>
      </c>
      <c r="H221">
        <v>1</v>
      </c>
      <c r="I221">
        <f t="shared" si="23"/>
        <v>0</v>
      </c>
      <c r="J221">
        <f t="shared" si="24"/>
        <v>0</v>
      </c>
      <c r="K221">
        <f t="shared" si="25"/>
        <v>0</v>
      </c>
    </row>
    <row r="222" spans="1:11">
      <c r="A222" s="31">
        <v>46243</v>
      </c>
      <c r="B222">
        <f>Inputs!$I$44/31</f>
        <v>84.645161290322577</v>
      </c>
      <c r="C222">
        <f t="shared" si="26"/>
        <v>55372.806451612982</v>
      </c>
      <c r="D222">
        <f>Inputs!$I$46/31</f>
        <v>116.38709677419355</v>
      </c>
      <c r="E222">
        <f t="shared" si="27"/>
        <v>67853.483870967917</v>
      </c>
      <c r="F222">
        <f>Inputs!$I$48/31</f>
        <v>148.12903225806451</v>
      </c>
      <c r="G222">
        <f t="shared" si="28"/>
        <v>80334.161290322474</v>
      </c>
      <c r="H222">
        <v>1</v>
      </c>
      <c r="I222">
        <f t="shared" si="23"/>
        <v>0</v>
      </c>
      <c r="J222">
        <f t="shared" si="24"/>
        <v>0</v>
      </c>
      <c r="K222">
        <f t="shared" si="25"/>
        <v>0</v>
      </c>
    </row>
    <row r="223" spans="1:11">
      <c r="A223" s="31">
        <v>46244</v>
      </c>
      <c r="B223">
        <f>Inputs!$I$44/31</f>
        <v>84.645161290322577</v>
      </c>
      <c r="C223">
        <f t="shared" si="26"/>
        <v>55457.451612903307</v>
      </c>
      <c r="D223">
        <f>Inputs!$I$46/31</f>
        <v>116.38709677419355</v>
      </c>
      <c r="E223">
        <f t="shared" si="27"/>
        <v>67969.870967742114</v>
      </c>
      <c r="F223">
        <f>Inputs!$I$48/31</f>
        <v>148.12903225806451</v>
      </c>
      <c r="G223">
        <f t="shared" si="28"/>
        <v>80482.290322580535</v>
      </c>
      <c r="H223">
        <v>1</v>
      </c>
      <c r="I223">
        <f t="shared" si="23"/>
        <v>0</v>
      </c>
      <c r="J223">
        <f t="shared" si="24"/>
        <v>0</v>
      </c>
      <c r="K223">
        <f t="shared" si="25"/>
        <v>0</v>
      </c>
    </row>
    <row r="224" spans="1:11">
      <c r="A224" s="31">
        <v>46245</v>
      </c>
      <c r="B224">
        <f>Inputs!$I$44/31</f>
        <v>84.645161290322577</v>
      </c>
      <c r="C224">
        <f t="shared" si="26"/>
        <v>55542.096774193633</v>
      </c>
      <c r="D224">
        <f>Inputs!$I$46/31</f>
        <v>116.38709677419355</v>
      </c>
      <c r="E224">
        <f t="shared" si="27"/>
        <v>68086.258064516311</v>
      </c>
      <c r="F224">
        <f>Inputs!$I$48/31</f>
        <v>148.12903225806451</v>
      </c>
      <c r="G224">
        <f t="shared" si="28"/>
        <v>80630.419354838596</v>
      </c>
      <c r="H224">
        <v>1</v>
      </c>
      <c r="I224">
        <f t="shared" si="23"/>
        <v>0</v>
      </c>
      <c r="J224">
        <f t="shared" si="24"/>
        <v>0</v>
      </c>
      <c r="K224">
        <f t="shared" si="25"/>
        <v>0</v>
      </c>
    </row>
    <row r="225" spans="1:11">
      <c r="A225" s="31">
        <v>46246</v>
      </c>
      <c r="B225">
        <f>Inputs!$I$44/31</f>
        <v>84.645161290322577</v>
      </c>
      <c r="C225">
        <f t="shared" si="26"/>
        <v>55626.741935483959</v>
      </c>
      <c r="D225">
        <f>Inputs!$I$46/31</f>
        <v>116.38709677419355</v>
      </c>
      <c r="E225">
        <f t="shared" si="27"/>
        <v>68202.645161290508</v>
      </c>
      <c r="F225">
        <f>Inputs!$I$48/31</f>
        <v>148.12903225806451</v>
      </c>
      <c r="G225">
        <f t="shared" si="28"/>
        <v>80778.548387096656</v>
      </c>
      <c r="H225">
        <v>1</v>
      </c>
      <c r="I225">
        <f t="shared" si="23"/>
        <v>0</v>
      </c>
      <c r="J225">
        <f t="shared" si="24"/>
        <v>0</v>
      </c>
      <c r="K225">
        <f t="shared" si="25"/>
        <v>0</v>
      </c>
    </row>
    <row r="226" spans="1:11">
      <c r="A226" s="31">
        <v>46247</v>
      </c>
      <c r="B226">
        <f>Inputs!$I$44/31</f>
        <v>84.645161290322577</v>
      </c>
      <c r="C226">
        <f t="shared" si="26"/>
        <v>55711.387096774284</v>
      </c>
      <c r="D226">
        <f>Inputs!$I$46/31</f>
        <v>116.38709677419355</v>
      </c>
      <c r="E226">
        <f t="shared" si="27"/>
        <v>68319.032258064704</v>
      </c>
      <c r="F226">
        <f>Inputs!$I$48/31</f>
        <v>148.12903225806451</v>
      </c>
      <c r="G226">
        <f t="shared" si="28"/>
        <v>80926.677419354717</v>
      </c>
      <c r="H226">
        <v>1</v>
      </c>
      <c r="I226">
        <f t="shared" si="23"/>
        <v>0</v>
      </c>
      <c r="J226">
        <f t="shared" si="24"/>
        <v>0</v>
      </c>
      <c r="K226">
        <f t="shared" si="25"/>
        <v>0</v>
      </c>
    </row>
    <row r="227" spans="1:11">
      <c r="A227" s="31">
        <v>46248</v>
      </c>
      <c r="B227">
        <f>Inputs!$I$44/31</f>
        <v>84.645161290322577</v>
      </c>
      <c r="C227">
        <f t="shared" si="26"/>
        <v>55796.03225806461</v>
      </c>
      <c r="D227">
        <f>Inputs!$I$46/31</f>
        <v>116.38709677419355</v>
      </c>
      <c r="E227">
        <f t="shared" si="27"/>
        <v>68435.419354838901</v>
      </c>
      <c r="F227">
        <f>Inputs!$I$48/31</f>
        <v>148.12903225806451</v>
      </c>
      <c r="G227">
        <f t="shared" si="28"/>
        <v>81074.806451612778</v>
      </c>
      <c r="H227">
        <v>1</v>
      </c>
      <c r="I227">
        <f t="shared" si="23"/>
        <v>0</v>
      </c>
      <c r="J227">
        <f t="shared" si="24"/>
        <v>0</v>
      </c>
      <c r="K227">
        <f t="shared" si="25"/>
        <v>0</v>
      </c>
    </row>
    <row r="228" spans="1:11">
      <c r="A228" s="31">
        <v>46249</v>
      </c>
      <c r="B228">
        <f>Inputs!$I$44/31</f>
        <v>84.645161290322577</v>
      </c>
      <c r="C228">
        <f t="shared" si="26"/>
        <v>55880.677419354935</v>
      </c>
      <c r="D228">
        <f>Inputs!$I$46/31</f>
        <v>116.38709677419355</v>
      </c>
      <c r="E228">
        <f t="shared" si="27"/>
        <v>68551.806451613098</v>
      </c>
      <c r="F228">
        <f>Inputs!$I$48/31</f>
        <v>148.12903225806451</v>
      </c>
      <c r="G228">
        <f t="shared" si="28"/>
        <v>81222.935483870839</v>
      </c>
      <c r="H228">
        <v>1</v>
      </c>
      <c r="I228">
        <f t="shared" si="23"/>
        <v>0</v>
      </c>
      <c r="J228">
        <f t="shared" si="24"/>
        <v>0</v>
      </c>
      <c r="K228">
        <f t="shared" si="25"/>
        <v>0</v>
      </c>
    </row>
    <row r="229" spans="1:11">
      <c r="A229" s="31">
        <v>46250</v>
      </c>
      <c r="B229">
        <f>Inputs!$I$44/31</f>
        <v>84.645161290322577</v>
      </c>
      <c r="C229">
        <f t="shared" si="26"/>
        <v>55965.322580645261</v>
      </c>
      <c r="D229">
        <f>Inputs!$I$46/31</f>
        <v>116.38709677419355</v>
      </c>
      <c r="E229">
        <f t="shared" si="27"/>
        <v>68668.193548387295</v>
      </c>
      <c r="F229">
        <f>Inputs!$I$48/31</f>
        <v>148.12903225806451</v>
      </c>
      <c r="G229">
        <f t="shared" si="28"/>
        <v>81371.064516128899</v>
      </c>
      <c r="H229">
        <v>1</v>
      </c>
      <c r="I229">
        <f t="shared" si="23"/>
        <v>0</v>
      </c>
      <c r="J229">
        <f t="shared" si="24"/>
        <v>0</v>
      </c>
      <c r="K229">
        <f t="shared" si="25"/>
        <v>0</v>
      </c>
    </row>
    <row r="230" spans="1:11">
      <c r="A230" s="31">
        <v>46251</v>
      </c>
      <c r="B230">
        <f>Inputs!$I$44/31</f>
        <v>84.645161290322577</v>
      </c>
      <c r="C230">
        <f t="shared" si="26"/>
        <v>56049.967741935587</v>
      </c>
      <c r="D230">
        <f>Inputs!$I$46/31</f>
        <v>116.38709677419355</v>
      </c>
      <c r="E230">
        <f t="shared" si="27"/>
        <v>68784.580645161492</v>
      </c>
      <c r="F230">
        <f>Inputs!$I$48/31</f>
        <v>148.12903225806451</v>
      </c>
      <c r="G230">
        <f t="shared" si="28"/>
        <v>81519.19354838696</v>
      </c>
      <c r="H230">
        <v>1</v>
      </c>
      <c r="I230">
        <f t="shared" si="23"/>
        <v>0</v>
      </c>
      <c r="J230">
        <f t="shared" si="24"/>
        <v>0</v>
      </c>
      <c r="K230">
        <f t="shared" si="25"/>
        <v>0</v>
      </c>
    </row>
    <row r="231" spans="1:11">
      <c r="A231" s="31">
        <v>46252</v>
      </c>
      <c r="B231">
        <f>Inputs!$I$44/31</f>
        <v>84.645161290322577</v>
      </c>
      <c r="C231">
        <f t="shared" si="26"/>
        <v>56134.612903225912</v>
      </c>
      <c r="D231">
        <f>Inputs!$I$46/31</f>
        <v>116.38709677419355</v>
      </c>
      <c r="E231">
        <f t="shared" si="27"/>
        <v>68900.967741935689</v>
      </c>
      <c r="F231">
        <f>Inputs!$I$48/31</f>
        <v>148.12903225806451</v>
      </c>
      <c r="G231">
        <f t="shared" si="28"/>
        <v>81667.322580645021</v>
      </c>
      <c r="H231">
        <v>1</v>
      </c>
      <c r="I231">
        <f t="shared" si="23"/>
        <v>0</v>
      </c>
      <c r="J231">
        <f t="shared" si="24"/>
        <v>0</v>
      </c>
      <c r="K231">
        <f t="shared" si="25"/>
        <v>0</v>
      </c>
    </row>
    <row r="232" spans="1:11">
      <c r="A232" s="31">
        <v>46253</v>
      </c>
      <c r="B232">
        <f>Inputs!$I$44/31</f>
        <v>84.645161290322577</v>
      </c>
      <c r="C232">
        <f t="shared" si="26"/>
        <v>56219.258064516238</v>
      </c>
      <c r="D232">
        <f>Inputs!$I$46/31</f>
        <v>116.38709677419355</v>
      </c>
      <c r="E232">
        <f t="shared" si="27"/>
        <v>69017.354838709885</v>
      </c>
      <c r="F232">
        <f>Inputs!$I$48/31</f>
        <v>148.12903225806451</v>
      </c>
      <c r="G232">
        <f t="shared" si="28"/>
        <v>81815.451612903082</v>
      </c>
      <c r="H232">
        <v>1</v>
      </c>
      <c r="I232">
        <f t="shared" si="23"/>
        <v>0</v>
      </c>
      <c r="J232">
        <f t="shared" si="24"/>
        <v>0</v>
      </c>
      <c r="K232">
        <f t="shared" si="25"/>
        <v>0</v>
      </c>
    </row>
    <row r="233" spans="1:11">
      <c r="A233" s="31">
        <v>46254</v>
      </c>
      <c r="B233">
        <f>Inputs!$I$44/31</f>
        <v>84.645161290322577</v>
      </c>
      <c r="C233">
        <f t="shared" si="26"/>
        <v>56303.903225806564</v>
      </c>
      <c r="D233">
        <f>Inputs!$I$46/31</f>
        <v>116.38709677419355</v>
      </c>
      <c r="E233">
        <f t="shared" si="27"/>
        <v>69133.741935484082</v>
      </c>
      <c r="F233">
        <f>Inputs!$I$48/31</f>
        <v>148.12903225806451</v>
      </c>
      <c r="G233">
        <f t="shared" si="28"/>
        <v>81963.580645161142</v>
      </c>
      <c r="H233">
        <v>1</v>
      </c>
      <c r="I233">
        <f t="shared" si="23"/>
        <v>0</v>
      </c>
      <c r="J233">
        <f t="shared" si="24"/>
        <v>0</v>
      </c>
      <c r="K233">
        <f t="shared" si="25"/>
        <v>0</v>
      </c>
    </row>
    <row r="234" spans="1:11">
      <c r="A234" s="31">
        <v>46255</v>
      </c>
      <c r="B234">
        <f>Inputs!$I$44/31</f>
        <v>84.645161290322577</v>
      </c>
      <c r="C234">
        <f t="shared" si="26"/>
        <v>56388.548387096889</v>
      </c>
      <c r="D234">
        <f>Inputs!$I$46/31</f>
        <v>116.38709677419355</v>
      </c>
      <c r="E234">
        <f t="shared" si="27"/>
        <v>69250.129032258279</v>
      </c>
      <c r="F234">
        <f>Inputs!$I$48/31</f>
        <v>148.12903225806451</v>
      </c>
      <c r="G234">
        <f t="shared" si="28"/>
        <v>82111.709677419203</v>
      </c>
      <c r="H234">
        <v>1</v>
      </c>
      <c r="I234">
        <f t="shared" si="23"/>
        <v>0</v>
      </c>
      <c r="J234">
        <f t="shared" si="24"/>
        <v>0</v>
      </c>
      <c r="K234">
        <f t="shared" si="25"/>
        <v>0</v>
      </c>
    </row>
    <row r="235" spans="1:11">
      <c r="A235" s="31">
        <v>46256</v>
      </c>
      <c r="B235">
        <f>Inputs!$I$44/31</f>
        <v>84.645161290322577</v>
      </c>
      <c r="C235">
        <f t="shared" si="26"/>
        <v>56473.193548387215</v>
      </c>
      <c r="D235">
        <f>Inputs!$I$46/31</f>
        <v>116.38709677419355</v>
      </c>
      <c r="E235">
        <f t="shared" si="27"/>
        <v>69366.516129032476</v>
      </c>
      <c r="F235">
        <f>Inputs!$I$48/31</f>
        <v>148.12903225806451</v>
      </c>
      <c r="G235">
        <f t="shared" si="28"/>
        <v>82259.838709677264</v>
      </c>
      <c r="H235">
        <v>1</v>
      </c>
      <c r="I235">
        <f t="shared" si="23"/>
        <v>0</v>
      </c>
      <c r="J235">
        <f t="shared" si="24"/>
        <v>0</v>
      </c>
      <c r="K235">
        <f t="shared" si="25"/>
        <v>0</v>
      </c>
    </row>
    <row r="236" spans="1:11">
      <c r="A236" s="31">
        <v>46257</v>
      </c>
      <c r="B236">
        <f>Inputs!$I$44/31</f>
        <v>84.645161290322577</v>
      </c>
      <c r="C236">
        <f t="shared" si="26"/>
        <v>56557.83870967754</v>
      </c>
      <c r="D236">
        <f>Inputs!$I$46/31</f>
        <v>116.38709677419355</v>
      </c>
      <c r="E236">
        <f t="shared" si="27"/>
        <v>69482.903225806673</v>
      </c>
      <c r="F236">
        <f>Inputs!$I$48/31</f>
        <v>148.12903225806451</v>
      </c>
      <c r="G236">
        <f t="shared" si="28"/>
        <v>82407.967741935325</v>
      </c>
      <c r="H236">
        <v>1</v>
      </c>
      <c r="I236">
        <f t="shared" si="23"/>
        <v>0</v>
      </c>
      <c r="J236">
        <f t="shared" si="24"/>
        <v>0</v>
      </c>
      <c r="K236">
        <f t="shared" si="25"/>
        <v>0</v>
      </c>
    </row>
    <row r="237" spans="1:11">
      <c r="A237" s="31">
        <v>46258</v>
      </c>
      <c r="B237">
        <f>Inputs!$I$44/31</f>
        <v>84.645161290322577</v>
      </c>
      <c r="C237">
        <f t="shared" si="26"/>
        <v>56642.483870967866</v>
      </c>
      <c r="D237">
        <f>Inputs!$I$46/31</f>
        <v>116.38709677419355</v>
      </c>
      <c r="E237">
        <f t="shared" si="27"/>
        <v>69599.29032258087</v>
      </c>
      <c r="F237">
        <f>Inputs!$I$48/31</f>
        <v>148.12903225806451</v>
      </c>
      <c r="G237">
        <f t="shared" si="28"/>
        <v>82556.096774193385</v>
      </c>
      <c r="H237">
        <v>1</v>
      </c>
      <c r="I237">
        <f t="shared" si="23"/>
        <v>0</v>
      </c>
      <c r="J237">
        <f t="shared" si="24"/>
        <v>0</v>
      </c>
      <c r="K237">
        <f t="shared" si="25"/>
        <v>0</v>
      </c>
    </row>
    <row r="238" spans="1:11">
      <c r="A238" s="31">
        <v>46259</v>
      </c>
      <c r="B238">
        <f>Inputs!$I$44/31</f>
        <v>84.645161290322577</v>
      </c>
      <c r="C238">
        <f t="shared" si="26"/>
        <v>56727.129032258192</v>
      </c>
      <c r="D238">
        <f>Inputs!$I$46/31</f>
        <v>116.38709677419355</v>
      </c>
      <c r="E238">
        <f t="shared" si="27"/>
        <v>69715.677419355066</v>
      </c>
      <c r="F238">
        <f>Inputs!$I$48/31</f>
        <v>148.12903225806451</v>
      </c>
      <c r="G238">
        <f t="shared" si="28"/>
        <v>82704.225806451446</v>
      </c>
      <c r="H238">
        <v>1</v>
      </c>
      <c r="I238">
        <f t="shared" si="23"/>
        <v>0</v>
      </c>
      <c r="J238">
        <f t="shared" si="24"/>
        <v>0</v>
      </c>
      <c r="K238">
        <f t="shared" si="25"/>
        <v>0</v>
      </c>
    </row>
    <row r="239" spans="1:11">
      <c r="A239" s="31">
        <v>46260</v>
      </c>
      <c r="B239">
        <f>Inputs!$I$44/31</f>
        <v>84.645161290322577</v>
      </c>
      <c r="C239">
        <f t="shared" si="26"/>
        <v>56811.774193548517</v>
      </c>
      <c r="D239">
        <f>Inputs!$I$46/31</f>
        <v>116.38709677419355</v>
      </c>
      <c r="E239">
        <f t="shared" si="27"/>
        <v>69832.064516129263</v>
      </c>
      <c r="F239">
        <f>Inputs!$I$48/31</f>
        <v>148.12903225806451</v>
      </c>
      <c r="G239">
        <f t="shared" si="28"/>
        <v>82852.354838709507</v>
      </c>
      <c r="H239">
        <v>1</v>
      </c>
      <c r="I239">
        <f t="shared" si="23"/>
        <v>0</v>
      </c>
      <c r="J239">
        <f t="shared" si="24"/>
        <v>0</v>
      </c>
      <c r="K239">
        <f t="shared" si="25"/>
        <v>0</v>
      </c>
    </row>
    <row r="240" spans="1:11">
      <c r="A240" s="31">
        <v>46261</v>
      </c>
      <c r="B240">
        <f>Inputs!$I$44/31</f>
        <v>84.645161290322577</v>
      </c>
      <c r="C240">
        <f t="shared" si="26"/>
        <v>56896.419354838843</v>
      </c>
      <c r="D240">
        <f>Inputs!$I$46/31</f>
        <v>116.38709677419355</v>
      </c>
      <c r="E240">
        <f t="shared" si="27"/>
        <v>69948.45161290346</v>
      </c>
      <c r="F240">
        <f>Inputs!$I$48/31</f>
        <v>148.12903225806451</v>
      </c>
      <c r="G240">
        <f t="shared" si="28"/>
        <v>83000.483870967568</v>
      </c>
      <c r="H240">
        <v>1</v>
      </c>
      <c r="I240">
        <f t="shared" si="23"/>
        <v>0</v>
      </c>
      <c r="J240">
        <f t="shared" si="24"/>
        <v>0</v>
      </c>
      <c r="K240">
        <f t="shared" si="25"/>
        <v>0</v>
      </c>
    </row>
    <row r="241" spans="1:11">
      <c r="A241" s="31">
        <v>46262</v>
      </c>
      <c r="B241">
        <f>Inputs!$I$44/31</f>
        <v>84.645161290322577</v>
      </c>
      <c r="C241">
        <f t="shared" si="26"/>
        <v>56981.064516129169</v>
      </c>
      <c r="D241">
        <f>Inputs!$I$46/31</f>
        <v>116.38709677419355</v>
      </c>
      <c r="E241">
        <f t="shared" si="27"/>
        <v>70064.838709677657</v>
      </c>
      <c r="F241">
        <f>Inputs!$I$48/31</f>
        <v>148.12903225806451</v>
      </c>
      <c r="G241">
        <f t="shared" si="28"/>
        <v>83148.612903225629</v>
      </c>
      <c r="H241">
        <v>1</v>
      </c>
      <c r="I241">
        <f t="shared" si="23"/>
        <v>0</v>
      </c>
      <c r="J241">
        <f t="shared" si="24"/>
        <v>0</v>
      </c>
      <c r="K241">
        <f t="shared" si="25"/>
        <v>0</v>
      </c>
    </row>
    <row r="242" spans="1:11">
      <c r="A242" s="31">
        <v>46263</v>
      </c>
      <c r="B242">
        <f>Inputs!$I$44/31</f>
        <v>84.645161290322577</v>
      </c>
      <c r="C242">
        <f t="shared" si="26"/>
        <v>57065.709677419494</v>
      </c>
      <c r="D242">
        <f>Inputs!$I$46/31</f>
        <v>116.38709677419355</v>
      </c>
      <c r="E242">
        <f t="shared" si="27"/>
        <v>70181.225806451854</v>
      </c>
      <c r="F242">
        <f>Inputs!$I$48/31</f>
        <v>148.12903225806451</v>
      </c>
      <c r="G242">
        <f t="shared" si="28"/>
        <v>83296.741935483689</v>
      </c>
      <c r="H242">
        <v>1</v>
      </c>
      <c r="I242">
        <f t="shared" si="23"/>
        <v>0</v>
      </c>
      <c r="J242">
        <f t="shared" si="24"/>
        <v>0</v>
      </c>
      <c r="K242">
        <f t="shared" si="25"/>
        <v>0</v>
      </c>
    </row>
    <row r="243" spans="1:11">
      <c r="A243" s="31">
        <v>46264</v>
      </c>
      <c r="B243">
        <f>Inputs!$I$44/31</f>
        <v>84.645161290322577</v>
      </c>
      <c r="C243">
        <f t="shared" si="26"/>
        <v>57150.35483870982</v>
      </c>
      <c r="D243">
        <f>Inputs!$I$46/31</f>
        <v>116.38709677419355</v>
      </c>
      <c r="E243">
        <f t="shared" si="27"/>
        <v>70297.612903226051</v>
      </c>
      <c r="F243">
        <f>Inputs!$I$48/31</f>
        <v>148.12903225806451</v>
      </c>
      <c r="G243">
        <f t="shared" si="28"/>
        <v>83444.87096774175</v>
      </c>
      <c r="H243">
        <v>1</v>
      </c>
      <c r="I243">
        <f t="shared" si="23"/>
        <v>0</v>
      </c>
      <c r="J243">
        <f t="shared" si="24"/>
        <v>0</v>
      </c>
      <c r="K243">
        <f t="shared" si="25"/>
        <v>0</v>
      </c>
    </row>
    <row r="244" spans="1:11">
      <c r="A244" s="31">
        <v>46265</v>
      </c>
      <c r="B244">
        <f>Inputs!$I$44/31</f>
        <v>84.645161290322577</v>
      </c>
      <c r="C244">
        <f t="shared" si="26"/>
        <v>57235.000000000146</v>
      </c>
      <c r="D244">
        <f>Inputs!$I$46/31</f>
        <v>116.38709677419355</v>
      </c>
      <c r="E244">
        <f t="shared" si="27"/>
        <v>70414.000000000247</v>
      </c>
      <c r="F244">
        <f>Inputs!$I$48/31</f>
        <v>148.12903225806451</v>
      </c>
      <c r="G244">
        <f t="shared" si="28"/>
        <v>83592.999999999811</v>
      </c>
      <c r="H244">
        <v>1</v>
      </c>
      <c r="I244">
        <f t="shared" si="23"/>
        <v>0</v>
      </c>
      <c r="J244">
        <f t="shared" si="24"/>
        <v>0</v>
      </c>
      <c r="K244">
        <f t="shared" si="25"/>
        <v>0</v>
      </c>
    </row>
    <row r="245" spans="1:11">
      <c r="A245" s="31">
        <v>46266</v>
      </c>
      <c r="B245">
        <f>Inputs!$J$44/30</f>
        <v>67.766666666666666</v>
      </c>
      <c r="C245">
        <f t="shared" si="26"/>
        <v>57302.766666666816</v>
      </c>
      <c r="D245">
        <f>Inputs!$J$46/30</f>
        <v>94.5</v>
      </c>
      <c r="E245">
        <f t="shared" si="27"/>
        <v>70508.500000000247</v>
      </c>
      <c r="F245">
        <f>Inputs!$J$48/30</f>
        <v>121.2</v>
      </c>
      <c r="G245">
        <f t="shared" si="28"/>
        <v>83714.199999999808</v>
      </c>
      <c r="H245">
        <v>1</v>
      </c>
      <c r="I245">
        <f t="shared" si="23"/>
        <v>0</v>
      </c>
      <c r="J245">
        <f t="shared" si="24"/>
        <v>0</v>
      </c>
      <c r="K245">
        <f t="shared" si="25"/>
        <v>0</v>
      </c>
    </row>
    <row r="246" spans="1:11">
      <c r="A246" s="31">
        <v>46267</v>
      </c>
      <c r="B246">
        <f>Inputs!$J$44/30</f>
        <v>67.766666666666666</v>
      </c>
      <c r="C246">
        <f t="shared" ref="C246:C274" si="29">B246+C245</f>
        <v>57370.533333333486</v>
      </c>
      <c r="D246">
        <f>Inputs!$J$46/30</f>
        <v>94.5</v>
      </c>
      <c r="E246">
        <f t="shared" si="27"/>
        <v>70603.000000000247</v>
      </c>
      <c r="F246">
        <f>Inputs!$J$48/30</f>
        <v>121.2</v>
      </c>
      <c r="G246">
        <f t="shared" si="28"/>
        <v>83835.399999999805</v>
      </c>
      <c r="H246">
        <v>1</v>
      </c>
      <c r="I246">
        <f t="shared" si="23"/>
        <v>0</v>
      </c>
      <c r="J246">
        <f t="shared" si="24"/>
        <v>0</v>
      </c>
      <c r="K246">
        <f t="shared" si="25"/>
        <v>0</v>
      </c>
    </row>
    <row r="247" spans="1:11">
      <c r="A247" s="31">
        <v>46268</v>
      </c>
      <c r="B247">
        <f>Inputs!$J$44/30</f>
        <v>67.766666666666666</v>
      </c>
      <c r="C247">
        <f t="shared" si="29"/>
        <v>57438.300000000156</v>
      </c>
      <c r="D247">
        <f>Inputs!$J$46/30</f>
        <v>94.5</v>
      </c>
      <c r="E247">
        <f t="shared" si="27"/>
        <v>70697.500000000247</v>
      </c>
      <c r="F247">
        <f>Inputs!$J$48/30</f>
        <v>121.2</v>
      </c>
      <c r="G247">
        <f t="shared" si="28"/>
        <v>83956.599999999802</v>
      </c>
      <c r="H247">
        <v>1</v>
      </c>
      <c r="I247">
        <f t="shared" si="23"/>
        <v>0</v>
      </c>
      <c r="J247">
        <f t="shared" si="24"/>
        <v>0</v>
      </c>
      <c r="K247">
        <f t="shared" si="25"/>
        <v>0</v>
      </c>
    </row>
    <row r="248" spans="1:11">
      <c r="A248" s="31">
        <v>46269</v>
      </c>
      <c r="B248">
        <f>Inputs!$J$44/30</f>
        <v>67.766666666666666</v>
      </c>
      <c r="C248">
        <f t="shared" si="29"/>
        <v>57506.066666666826</v>
      </c>
      <c r="D248">
        <f>Inputs!$J$46/30</f>
        <v>94.5</v>
      </c>
      <c r="E248">
        <f t="shared" si="27"/>
        <v>70792.000000000247</v>
      </c>
      <c r="F248">
        <f>Inputs!$J$48/30</f>
        <v>121.2</v>
      </c>
      <c r="G248">
        <f t="shared" si="28"/>
        <v>84077.799999999799</v>
      </c>
      <c r="H248">
        <v>1</v>
      </c>
      <c r="I248">
        <f t="shared" si="23"/>
        <v>0</v>
      </c>
      <c r="J248">
        <f t="shared" si="24"/>
        <v>0</v>
      </c>
      <c r="K248">
        <f t="shared" si="25"/>
        <v>0</v>
      </c>
    </row>
    <row r="249" spans="1:11">
      <c r="A249" s="31">
        <v>46270</v>
      </c>
      <c r="B249">
        <f>Inputs!$J$44/30</f>
        <v>67.766666666666666</v>
      </c>
      <c r="C249">
        <f t="shared" si="29"/>
        <v>57573.833333333496</v>
      </c>
      <c r="D249">
        <f>Inputs!$J$46/30</f>
        <v>94.5</v>
      </c>
      <c r="E249">
        <f t="shared" si="27"/>
        <v>70886.500000000247</v>
      </c>
      <c r="F249">
        <f>Inputs!$J$48/30</f>
        <v>121.2</v>
      </c>
      <c r="G249">
        <f t="shared" si="28"/>
        <v>84198.999999999796</v>
      </c>
      <c r="H249">
        <v>1</v>
      </c>
      <c r="I249">
        <f t="shared" si="23"/>
        <v>0</v>
      </c>
      <c r="J249">
        <f t="shared" si="24"/>
        <v>0</v>
      </c>
      <c r="K249">
        <f t="shared" si="25"/>
        <v>0</v>
      </c>
    </row>
    <row r="250" spans="1:11">
      <c r="A250" s="31">
        <v>46271</v>
      </c>
      <c r="B250">
        <f>Inputs!$J$44/30</f>
        <v>67.766666666666666</v>
      </c>
      <c r="C250">
        <f t="shared" si="29"/>
        <v>57641.600000000166</v>
      </c>
      <c r="D250">
        <f>Inputs!$J$46/30</f>
        <v>94.5</v>
      </c>
      <c r="E250">
        <f t="shared" si="27"/>
        <v>70981.000000000247</v>
      </c>
      <c r="F250">
        <f>Inputs!$J$48/30</f>
        <v>121.2</v>
      </c>
      <c r="G250">
        <f t="shared" si="28"/>
        <v>84320.199999999793</v>
      </c>
      <c r="H250">
        <v>1</v>
      </c>
      <c r="I250">
        <f t="shared" si="23"/>
        <v>0</v>
      </c>
      <c r="J250">
        <f t="shared" si="24"/>
        <v>0</v>
      </c>
      <c r="K250">
        <f t="shared" si="25"/>
        <v>0</v>
      </c>
    </row>
    <row r="251" spans="1:11">
      <c r="A251" s="31">
        <v>46272</v>
      </c>
      <c r="B251">
        <f>Inputs!$J$44/30</f>
        <v>67.766666666666666</v>
      </c>
      <c r="C251">
        <f t="shared" si="29"/>
        <v>57709.366666666836</v>
      </c>
      <c r="D251">
        <f>Inputs!$J$46/30</f>
        <v>94.5</v>
      </c>
      <c r="E251">
        <f t="shared" si="27"/>
        <v>71075.500000000247</v>
      </c>
      <c r="F251">
        <f>Inputs!$J$48/30</f>
        <v>121.2</v>
      </c>
      <c r="G251">
        <f t="shared" si="28"/>
        <v>84441.39999999979</v>
      </c>
      <c r="H251">
        <v>1</v>
      </c>
      <c r="I251">
        <f t="shared" si="23"/>
        <v>0</v>
      </c>
      <c r="J251">
        <f t="shared" si="24"/>
        <v>0</v>
      </c>
      <c r="K251">
        <f t="shared" si="25"/>
        <v>0</v>
      </c>
    </row>
    <row r="252" spans="1:11">
      <c r="A252" s="31">
        <v>46273</v>
      </c>
      <c r="B252">
        <f>Inputs!$J$44/30</f>
        <v>67.766666666666666</v>
      </c>
      <c r="C252">
        <f t="shared" si="29"/>
        <v>57777.133333333506</v>
      </c>
      <c r="D252">
        <f>Inputs!$J$46/30</f>
        <v>94.5</v>
      </c>
      <c r="E252">
        <f t="shared" si="27"/>
        <v>71170.000000000247</v>
      </c>
      <c r="F252">
        <f>Inputs!$J$48/30</f>
        <v>121.2</v>
      </c>
      <c r="G252">
        <f t="shared" si="28"/>
        <v>84562.599999999788</v>
      </c>
      <c r="H252">
        <v>1</v>
      </c>
      <c r="I252">
        <f t="shared" si="23"/>
        <v>0</v>
      </c>
      <c r="J252">
        <f t="shared" si="24"/>
        <v>0</v>
      </c>
      <c r="K252">
        <f t="shared" si="25"/>
        <v>0</v>
      </c>
    </row>
    <row r="253" spans="1:11">
      <c r="A253" s="31">
        <v>46274</v>
      </c>
      <c r="B253">
        <f>Inputs!$J$44/30</f>
        <v>67.766666666666666</v>
      </c>
      <c r="C253">
        <f t="shared" si="29"/>
        <v>57844.900000000176</v>
      </c>
      <c r="D253">
        <f>Inputs!$J$46/30</f>
        <v>94.5</v>
      </c>
      <c r="E253">
        <f t="shared" si="27"/>
        <v>71264.500000000247</v>
      </c>
      <c r="F253">
        <f>Inputs!$J$48/30</f>
        <v>121.2</v>
      </c>
      <c r="G253">
        <f t="shared" si="28"/>
        <v>84683.799999999785</v>
      </c>
      <c r="H253">
        <v>1</v>
      </c>
      <c r="I253">
        <f t="shared" si="23"/>
        <v>0</v>
      </c>
      <c r="J253">
        <f t="shared" si="24"/>
        <v>0</v>
      </c>
      <c r="K253">
        <f t="shared" si="25"/>
        <v>0</v>
      </c>
    </row>
    <row r="254" spans="1:11">
      <c r="A254" s="31">
        <v>46275</v>
      </c>
      <c r="B254">
        <f>Inputs!$J$44/30</f>
        <v>67.766666666666666</v>
      </c>
      <c r="C254">
        <f t="shared" si="29"/>
        <v>57912.666666666846</v>
      </c>
      <c r="D254">
        <f>Inputs!$J$46/30</f>
        <v>94.5</v>
      </c>
      <c r="E254">
        <f t="shared" si="27"/>
        <v>71359.000000000247</v>
      </c>
      <c r="F254">
        <f>Inputs!$J$48/30</f>
        <v>121.2</v>
      </c>
      <c r="G254">
        <f t="shared" si="28"/>
        <v>84804.999999999782</v>
      </c>
      <c r="H254">
        <v>1</v>
      </c>
      <c r="I254">
        <f t="shared" si="23"/>
        <v>0</v>
      </c>
      <c r="J254">
        <f t="shared" si="24"/>
        <v>0</v>
      </c>
      <c r="K254">
        <f t="shared" si="25"/>
        <v>0</v>
      </c>
    </row>
    <row r="255" spans="1:11">
      <c r="A255" s="31">
        <v>46276</v>
      </c>
      <c r="B255">
        <f>Inputs!$J$44/30</f>
        <v>67.766666666666666</v>
      </c>
      <c r="C255">
        <f t="shared" si="29"/>
        <v>57980.433333333516</v>
      </c>
      <c r="D255">
        <f>Inputs!$J$46/30</f>
        <v>94.5</v>
      </c>
      <c r="E255">
        <f t="shared" si="27"/>
        <v>71453.500000000247</v>
      </c>
      <c r="F255">
        <f>Inputs!$J$48/30</f>
        <v>121.2</v>
      </c>
      <c r="G255">
        <f t="shared" si="28"/>
        <v>84926.199999999779</v>
      </c>
      <c r="H255">
        <v>1</v>
      </c>
      <c r="I255">
        <f t="shared" si="23"/>
        <v>0</v>
      </c>
      <c r="J255">
        <f t="shared" si="24"/>
        <v>0</v>
      </c>
      <c r="K255">
        <f t="shared" si="25"/>
        <v>0</v>
      </c>
    </row>
    <row r="256" spans="1:11">
      <c r="A256" s="31">
        <v>46277</v>
      </c>
      <c r="B256">
        <f>Inputs!$J$44/30</f>
        <v>67.766666666666666</v>
      </c>
      <c r="C256">
        <f t="shared" si="29"/>
        <v>58048.200000000186</v>
      </c>
      <c r="D256">
        <f>Inputs!$J$46/30</f>
        <v>94.5</v>
      </c>
      <c r="E256">
        <f t="shared" si="27"/>
        <v>71548.000000000247</v>
      </c>
      <c r="F256">
        <f>Inputs!$J$48/30</f>
        <v>121.2</v>
      </c>
      <c r="G256">
        <f t="shared" si="28"/>
        <v>85047.399999999776</v>
      </c>
      <c r="H256">
        <v>1</v>
      </c>
      <c r="I256">
        <f t="shared" si="23"/>
        <v>0</v>
      </c>
      <c r="J256">
        <f t="shared" si="24"/>
        <v>0</v>
      </c>
      <c r="K256">
        <f t="shared" si="25"/>
        <v>0</v>
      </c>
    </row>
    <row r="257" spans="1:11">
      <c r="A257" s="31">
        <v>46278</v>
      </c>
      <c r="B257">
        <f>Inputs!$J$44/30</f>
        <v>67.766666666666666</v>
      </c>
      <c r="C257">
        <f t="shared" si="29"/>
        <v>58115.966666666856</v>
      </c>
      <c r="D257">
        <f>Inputs!$J$46/30</f>
        <v>94.5</v>
      </c>
      <c r="E257">
        <f t="shared" si="27"/>
        <v>71642.500000000247</v>
      </c>
      <c r="F257">
        <f>Inputs!$J$48/30</f>
        <v>121.2</v>
      </c>
      <c r="G257">
        <f t="shared" si="28"/>
        <v>85168.599999999773</v>
      </c>
      <c r="H257">
        <v>1</v>
      </c>
      <c r="I257">
        <f t="shared" si="23"/>
        <v>0</v>
      </c>
      <c r="J257">
        <f t="shared" si="24"/>
        <v>0</v>
      </c>
      <c r="K257">
        <f t="shared" si="25"/>
        <v>0</v>
      </c>
    </row>
    <row r="258" spans="1:11">
      <c r="A258" s="31">
        <v>46279</v>
      </c>
      <c r="B258">
        <f>Inputs!$J$44/30</f>
        <v>67.766666666666666</v>
      </c>
      <c r="C258">
        <f t="shared" si="29"/>
        <v>58183.733333333526</v>
      </c>
      <c r="D258">
        <f>Inputs!$J$46/30</f>
        <v>94.5</v>
      </c>
      <c r="E258">
        <f t="shared" si="27"/>
        <v>71737.000000000247</v>
      </c>
      <c r="F258">
        <f>Inputs!$J$48/30</f>
        <v>121.2</v>
      </c>
      <c r="G258">
        <f t="shared" si="28"/>
        <v>85289.79999999977</v>
      </c>
      <c r="H258">
        <v>1</v>
      </c>
      <c r="I258">
        <f t="shared" si="23"/>
        <v>0</v>
      </c>
      <c r="J258">
        <f t="shared" si="24"/>
        <v>0</v>
      </c>
      <c r="K258">
        <f t="shared" si="25"/>
        <v>0</v>
      </c>
    </row>
    <row r="259" spans="1:11">
      <c r="A259" s="31">
        <v>46280</v>
      </c>
      <c r="B259">
        <f>Inputs!$J$44/30</f>
        <v>67.766666666666666</v>
      </c>
      <c r="C259">
        <f t="shared" si="29"/>
        <v>58251.500000000196</v>
      </c>
      <c r="D259">
        <f>Inputs!$J$46/30</f>
        <v>94.5</v>
      </c>
      <c r="E259">
        <f t="shared" si="27"/>
        <v>71831.500000000247</v>
      </c>
      <c r="F259">
        <f>Inputs!$J$48/30</f>
        <v>121.2</v>
      </c>
      <c r="G259">
        <f t="shared" si="28"/>
        <v>85410.999999999767</v>
      </c>
      <c r="H259">
        <v>1</v>
      </c>
      <c r="I259">
        <f t="shared" ref="I259:I322" si="30">IF(AND(C259&lt;=48557,B259&lt;&gt;0),1,0)</f>
        <v>0</v>
      </c>
      <c r="J259">
        <f t="shared" ref="J259:J322" si="31">IF(AND(E259&lt;=48557,D259&lt;&gt;0),1,0)</f>
        <v>0</v>
      </c>
      <c r="K259">
        <f t="shared" ref="K259:K322" si="32">IF(AND(G259&lt;=48557,F259&lt;&gt;0),1,0)</f>
        <v>0</v>
      </c>
    </row>
    <row r="260" spans="1:11">
      <c r="A260" s="31">
        <v>46281</v>
      </c>
      <c r="B260">
        <f>Inputs!$J$44/30</f>
        <v>67.766666666666666</v>
      </c>
      <c r="C260">
        <f t="shared" si="29"/>
        <v>58319.266666666867</v>
      </c>
      <c r="D260">
        <f>Inputs!$J$46/30</f>
        <v>94.5</v>
      </c>
      <c r="E260">
        <f t="shared" ref="E260:E323" si="33">D260+E259</f>
        <v>71926.000000000247</v>
      </c>
      <c r="F260">
        <f>Inputs!$J$48/30</f>
        <v>121.2</v>
      </c>
      <c r="G260">
        <f t="shared" ref="G260:G323" si="34">F260+G259</f>
        <v>85532.199999999764</v>
      </c>
      <c r="H260">
        <v>1</v>
      </c>
      <c r="I260">
        <f t="shared" si="30"/>
        <v>0</v>
      </c>
      <c r="J260">
        <f t="shared" si="31"/>
        <v>0</v>
      </c>
      <c r="K260">
        <f t="shared" si="32"/>
        <v>0</v>
      </c>
    </row>
    <row r="261" spans="1:11">
      <c r="A261" s="31">
        <v>46282</v>
      </c>
      <c r="B261">
        <f>Inputs!$J$44/30</f>
        <v>67.766666666666666</v>
      </c>
      <c r="C261">
        <f t="shared" si="29"/>
        <v>58387.033333333537</v>
      </c>
      <c r="D261">
        <f>Inputs!$J$46/30</f>
        <v>94.5</v>
      </c>
      <c r="E261">
        <f t="shared" si="33"/>
        <v>72020.500000000247</v>
      </c>
      <c r="F261">
        <f>Inputs!$J$48/30</f>
        <v>121.2</v>
      </c>
      <c r="G261">
        <f t="shared" si="34"/>
        <v>85653.399999999761</v>
      </c>
      <c r="H261">
        <v>1</v>
      </c>
      <c r="I261">
        <f t="shared" si="30"/>
        <v>0</v>
      </c>
      <c r="J261">
        <f t="shared" si="31"/>
        <v>0</v>
      </c>
      <c r="K261">
        <f t="shared" si="32"/>
        <v>0</v>
      </c>
    </row>
    <row r="262" spans="1:11">
      <c r="A262" s="31">
        <v>46283</v>
      </c>
      <c r="B262">
        <f>Inputs!$J$44/30</f>
        <v>67.766666666666666</v>
      </c>
      <c r="C262">
        <f t="shared" si="29"/>
        <v>58454.800000000207</v>
      </c>
      <c r="D262">
        <f>Inputs!$J$46/30</f>
        <v>94.5</v>
      </c>
      <c r="E262">
        <f t="shared" si="33"/>
        <v>72115.000000000247</v>
      </c>
      <c r="F262">
        <f>Inputs!$J$48/30</f>
        <v>121.2</v>
      </c>
      <c r="G262">
        <f t="shared" si="34"/>
        <v>85774.599999999758</v>
      </c>
      <c r="H262">
        <v>1</v>
      </c>
      <c r="I262">
        <f t="shared" si="30"/>
        <v>0</v>
      </c>
      <c r="J262">
        <f t="shared" si="31"/>
        <v>0</v>
      </c>
      <c r="K262">
        <f t="shared" si="32"/>
        <v>0</v>
      </c>
    </row>
    <row r="263" spans="1:11">
      <c r="A263" s="31">
        <v>46284</v>
      </c>
      <c r="B263">
        <f>Inputs!$J$44/30</f>
        <v>67.766666666666666</v>
      </c>
      <c r="C263">
        <f t="shared" si="29"/>
        <v>58522.566666666877</v>
      </c>
      <c r="D263">
        <f>Inputs!$J$46/30</f>
        <v>94.5</v>
      </c>
      <c r="E263">
        <f t="shared" si="33"/>
        <v>72209.500000000247</v>
      </c>
      <c r="F263">
        <f>Inputs!$J$48/30</f>
        <v>121.2</v>
      </c>
      <c r="G263">
        <f t="shared" si="34"/>
        <v>85895.799999999756</v>
      </c>
      <c r="H263">
        <v>1</v>
      </c>
      <c r="I263">
        <f t="shared" si="30"/>
        <v>0</v>
      </c>
      <c r="J263">
        <f t="shared" si="31"/>
        <v>0</v>
      </c>
      <c r="K263">
        <f t="shared" si="32"/>
        <v>0</v>
      </c>
    </row>
    <row r="264" spans="1:11">
      <c r="A264" s="31">
        <v>46285</v>
      </c>
      <c r="B264">
        <f>Inputs!$J$44/30</f>
        <v>67.766666666666666</v>
      </c>
      <c r="C264">
        <f t="shared" si="29"/>
        <v>58590.333333333547</v>
      </c>
      <c r="D264">
        <f>Inputs!$J$46/30</f>
        <v>94.5</v>
      </c>
      <c r="E264">
        <f t="shared" si="33"/>
        <v>72304.000000000247</v>
      </c>
      <c r="F264">
        <f>Inputs!$J$48/30</f>
        <v>121.2</v>
      </c>
      <c r="G264">
        <f t="shared" si="34"/>
        <v>86016.999999999753</v>
      </c>
      <c r="H264">
        <v>1</v>
      </c>
      <c r="I264">
        <f t="shared" si="30"/>
        <v>0</v>
      </c>
      <c r="J264">
        <f t="shared" si="31"/>
        <v>0</v>
      </c>
      <c r="K264">
        <f t="shared" si="32"/>
        <v>0</v>
      </c>
    </row>
    <row r="265" spans="1:11">
      <c r="A265" s="31">
        <v>46286</v>
      </c>
      <c r="B265">
        <f>Inputs!$J$44/30</f>
        <v>67.766666666666666</v>
      </c>
      <c r="C265">
        <f t="shared" si="29"/>
        <v>58658.100000000217</v>
      </c>
      <c r="D265">
        <f>Inputs!$J$46/30</f>
        <v>94.5</v>
      </c>
      <c r="E265">
        <f t="shared" si="33"/>
        <v>72398.500000000247</v>
      </c>
      <c r="F265">
        <f>Inputs!$J$48/30</f>
        <v>121.2</v>
      </c>
      <c r="G265">
        <f t="shared" si="34"/>
        <v>86138.19999999975</v>
      </c>
      <c r="H265">
        <v>1</v>
      </c>
      <c r="I265">
        <f t="shared" si="30"/>
        <v>0</v>
      </c>
      <c r="J265">
        <f t="shared" si="31"/>
        <v>0</v>
      </c>
      <c r="K265">
        <f t="shared" si="32"/>
        <v>0</v>
      </c>
    </row>
    <row r="266" spans="1:11">
      <c r="A266" s="31">
        <v>46287</v>
      </c>
      <c r="B266">
        <f>Inputs!$J$44/30</f>
        <v>67.766666666666666</v>
      </c>
      <c r="C266">
        <f t="shared" si="29"/>
        <v>58725.866666666887</v>
      </c>
      <c r="D266">
        <f>Inputs!$J$46/30</f>
        <v>94.5</v>
      </c>
      <c r="E266">
        <f t="shared" si="33"/>
        <v>72493.000000000247</v>
      </c>
      <c r="F266">
        <f>Inputs!$J$48/30</f>
        <v>121.2</v>
      </c>
      <c r="G266">
        <f t="shared" si="34"/>
        <v>86259.399999999747</v>
      </c>
      <c r="H266">
        <v>1</v>
      </c>
      <c r="I266">
        <f t="shared" si="30"/>
        <v>0</v>
      </c>
      <c r="J266">
        <f t="shared" si="31"/>
        <v>0</v>
      </c>
      <c r="K266">
        <f t="shared" si="32"/>
        <v>0</v>
      </c>
    </row>
    <row r="267" spans="1:11">
      <c r="A267" s="31">
        <v>46288</v>
      </c>
      <c r="B267">
        <f>Inputs!$J$44/30</f>
        <v>67.766666666666666</v>
      </c>
      <c r="C267">
        <f t="shared" si="29"/>
        <v>58793.633333333557</v>
      </c>
      <c r="D267">
        <f>Inputs!$J$46/30</f>
        <v>94.5</v>
      </c>
      <c r="E267">
        <f t="shared" si="33"/>
        <v>72587.500000000247</v>
      </c>
      <c r="F267">
        <f>Inputs!$J$48/30</f>
        <v>121.2</v>
      </c>
      <c r="G267">
        <f t="shared" si="34"/>
        <v>86380.599999999744</v>
      </c>
      <c r="H267">
        <v>1</v>
      </c>
      <c r="I267">
        <f t="shared" si="30"/>
        <v>0</v>
      </c>
      <c r="J267">
        <f t="shared" si="31"/>
        <v>0</v>
      </c>
      <c r="K267">
        <f t="shared" si="32"/>
        <v>0</v>
      </c>
    </row>
    <row r="268" spans="1:11">
      <c r="A268" s="31">
        <v>46289</v>
      </c>
      <c r="B268">
        <f>Inputs!$J$44/30</f>
        <v>67.766666666666666</v>
      </c>
      <c r="C268">
        <f t="shared" si="29"/>
        <v>58861.400000000227</v>
      </c>
      <c r="D268">
        <f>Inputs!$J$46/30</f>
        <v>94.5</v>
      </c>
      <c r="E268">
        <f t="shared" si="33"/>
        <v>72682.000000000247</v>
      </c>
      <c r="F268">
        <f>Inputs!$J$48/30</f>
        <v>121.2</v>
      </c>
      <c r="G268">
        <f t="shared" si="34"/>
        <v>86501.799999999741</v>
      </c>
      <c r="H268">
        <v>1</v>
      </c>
      <c r="I268">
        <f t="shared" si="30"/>
        <v>0</v>
      </c>
      <c r="J268">
        <f t="shared" si="31"/>
        <v>0</v>
      </c>
      <c r="K268">
        <f t="shared" si="32"/>
        <v>0</v>
      </c>
    </row>
    <row r="269" spans="1:11">
      <c r="A269" s="31">
        <v>46290</v>
      </c>
      <c r="B269">
        <f>Inputs!$J$44/30</f>
        <v>67.766666666666666</v>
      </c>
      <c r="C269">
        <f t="shared" si="29"/>
        <v>58929.166666666897</v>
      </c>
      <c r="D269">
        <f>Inputs!$J$46/30</f>
        <v>94.5</v>
      </c>
      <c r="E269">
        <f t="shared" si="33"/>
        <v>72776.500000000247</v>
      </c>
      <c r="F269">
        <f>Inputs!$J$48/30</f>
        <v>121.2</v>
      </c>
      <c r="G269">
        <f t="shared" si="34"/>
        <v>86622.999999999738</v>
      </c>
      <c r="H269">
        <v>1</v>
      </c>
      <c r="I269">
        <f t="shared" si="30"/>
        <v>0</v>
      </c>
      <c r="J269">
        <f t="shared" si="31"/>
        <v>0</v>
      </c>
      <c r="K269">
        <f t="shared" si="32"/>
        <v>0</v>
      </c>
    </row>
    <row r="270" spans="1:11">
      <c r="A270" s="31">
        <v>46291</v>
      </c>
      <c r="B270">
        <f>Inputs!$J$44/30</f>
        <v>67.766666666666666</v>
      </c>
      <c r="C270">
        <f t="shared" si="29"/>
        <v>58996.933333333567</v>
      </c>
      <c r="D270">
        <f>Inputs!$J$46/30</f>
        <v>94.5</v>
      </c>
      <c r="E270">
        <f t="shared" si="33"/>
        <v>72871.000000000247</v>
      </c>
      <c r="F270">
        <f>Inputs!$J$48/30</f>
        <v>121.2</v>
      </c>
      <c r="G270">
        <f t="shared" si="34"/>
        <v>86744.199999999735</v>
      </c>
      <c r="H270">
        <v>1</v>
      </c>
      <c r="I270">
        <f t="shared" si="30"/>
        <v>0</v>
      </c>
      <c r="J270">
        <f t="shared" si="31"/>
        <v>0</v>
      </c>
      <c r="K270">
        <f t="shared" si="32"/>
        <v>0</v>
      </c>
    </row>
    <row r="271" spans="1:11">
      <c r="A271" s="31">
        <v>46292</v>
      </c>
      <c r="B271">
        <f>Inputs!$J$44/30</f>
        <v>67.766666666666666</v>
      </c>
      <c r="C271">
        <f t="shared" si="29"/>
        <v>59064.700000000237</v>
      </c>
      <c r="D271">
        <f>Inputs!$J$46/30</f>
        <v>94.5</v>
      </c>
      <c r="E271">
        <f t="shared" si="33"/>
        <v>72965.500000000247</v>
      </c>
      <c r="F271">
        <f>Inputs!$J$48/30</f>
        <v>121.2</v>
      </c>
      <c r="G271">
        <f t="shared" si="34"/>
        <v>86865.399999999732</v>
      </c>
      <c r="H271">
        <v>1</v>
      </c>
      <c r="I271">
        <f t="shared" si="30"/>
        <v>0</v>
      </c>
      <c r="J271">
        <f t="shared" si="31"/>
        <v>0</v>
      </c>
      <c r="K271">
        <f t="shared" si="32"/>
        <v>0</v>
      </c>
    </row>
    <row r="272" spans="1:11">
      <c r="A272" s="31">
        <v>46293</v>
      </c>
      <c r="B272">
        <f>Inputs!$J$44/30</f>
        <v>67.766666666666666</v>
      </c>
      <c r="C272">
        <f t="shared" si="29"/>
        <v>59132.466666666907</v>
      </c>
      <c r="D272">
        <f>Inputs!$J$46/30</f>
        <v>94.5</v>
      </c>
      <c r="E272">
        <f t="shared" si="33"/>
        <v>73060.000000000247</v>
      </c>
      <c r="F272">
        <f>Inputs!$J$48/30</f>
        <v>121.2</v>
      </c>
      <c r="G272">
        <f t="shared" si="34"/>
        <v>86986.599999999729</v>
      </c>
      <c r="H272">
        <v>1</v>
      </c>
      <c r="I272">
        <f t="shared" si="30"/>
        <v>0</v>
      </c>
      <c r="J272">
        <f t="shared" si="31"/>
        <v>0</v>
      </c>
      <c r="K272">
        <f t="shared" si="32"/>
        <v>0</v>
      </c>
    </row>
    <row r="273" spans="1:11">
      <c r="A273" s="31">
        <v>46294</v>
      </c>
      <c r="B273">
        <f>Inputs!$J$44/30</f>
        <v>67.766666666666666</v>
      </c>
      <c r="C273">
        <f t="shared" si="29"/>
        <v>59200.233333333577</v>
      </c>
      <c r="D273">
        <f>Inputs!$J$46/30</f>
        <v>94.5</v>
      </c>
      <c r="E273">
        <f t="shared" si="33"/>
        <v>73154.500000000247</v>
      </c>
      <c r="F273">
        <f>Inputs!$J$48/30</f>
        <v>121.2</v>
      </c>
      <c r="G273">
        <f t="shared" si="34"/>
        <v>87107.799999999726</v>
      </c>
      <c r="H273">
        <v>1</v>
      </c>
      <c r="I273">
        <f t="shared" si="30"/>
        <v>0</v>
      </c>
      <c r="J273">
        <f t="shared" si="31"/>
        <v>0</v>
      </c>
      <c r="K273">
        <f t="shared" si="32"/>
        <v>0</v>
      </c>
    </row>
    <row r="274" spans="1:11">
      <c r="A274" s="31">
        <v>46295</v>
      </c>
      <c r="B274">
        <f>Inputs!$J$44/30</f>
        <v>67.766666666666666</v>
      </c>
      <c r="C274">
        <f t="shared" si="29"/>
        <v>59268.000000000247</v>
      </c>
      <c r="D274">
        <f>Inputs!$J$46/30</f>
        <v>94.5</v>
      </c>
      <c r="E274">
        <f t="shared" si="33"/>
        <v>73249.000000000247</v>
      </c>
      <c r="F274">
        <f>Inputs!$J$48/30</f>
        <v>121.2</v>
      </c>
      <c r="G274">
        <f t="shared" si="34"/>
        <v>87228.999999999724</v>
      </c>
      <c r="H274">
        <v>1</v>
      </c>
      <c r="I274">
        <f t="shared" si="30"/>
        <v>0</v>
      </c>
      <c r="J274">
        <f t="shared" si="31"/>
        <v>0</v>
      </c>
      <c r="K274">
        <f t="shared" si="32"/>
        <v>0</v>
      </c>
    </row>
    <row r="275" spans="1:11">
      <c r="A275" s="31">
        <v>46296</v>
      </c>
      <c r="B275">
        <f>Inputs!$K$44/31</f>
        <v>61.935483870967744</v>
      </c>
      <c r="C275">
        <f t="shared" ref="C275:C306" si="35">B275+C274</f>
        <v>59329.935483871217</v>
      </c>
      <c r="D275">
        <f>Inputs!$K$46/31</f>
        <v>79.290322580645167</v>
      </c>
      <c r="E275">
        <f t="shared" si="33"/>
        <v>73328.290322580899</v>
      </c>
      <c r="F275">
        <f>Inputs!$K$48/31</f>
        <v>96.677419354838705</v>
      </c>
      <c r="G275">
        <f t="shared" si="34"/>
        <v>87325.677419354557</v>
      </c>
      <c r="H275">
        <v>1</v>
      </c>
      <c r="I275">
        <f t="shared" si="30"/>
        <v>0</v>
      </c>
      <c r="J275">
        <f t="shared" si="31"/>
        <v>0</v>
      </c>
      <c r="K275">
        <f t="shared" si="32"/>
        <v>0</v>
      </c>
    </row>
    <row r="276" spans="1:11">
      <c r="A276" s="31">
        <v>46297</v>
      </c>
      <c r="B276">
        <f>Inputs!$K$44/31</f>
        <v>61.935483870967744</v>
      </c>
      <c r="C276">
        <f t="shared" si="35"/>
        <v>59391.870967742187</v>
      </c>
      <c r="D276">
        <f>Inputs!$K$46/31</f>
        <v>79.290322580645167</v>
      </c>
      <c r="E276">
        <f t="shared" si="33"/>
        <v>73407.58064516155</v>
      </c>
      <c r="F276">
        <f>Inputs!$K$48/31</f>
        <v>96.677419354838705</v>
      </c>
      <c r="G276">
        <f t="shared" si="34"/>
        <v>87422.354838709391</v>
      </c>
      <c r="H276">
        <v>1</v>
      </c>
      <c r="I276">
        <f t="shared" si="30"/>
        <v>0</v>
      </c>
      <c r="J276">
        <f t="shared" si="31"/>
        <v>0</v>
      </c>
      <c r="K276">
        <f t="shared" si="32"/>
        <v>0</v>
      </c>
    </row>
    <row r="277" spans="1:11">
      <c r="A277" s="31">
        <v>46298</v>
      </c>
      <c r="B277">
        <f>Inputs!$K$44/31</f>
        <v>61.935483870967744</v>
      </c>
      <c r="C277">
        <f t="shared" si="35"/>
        <v>59453.806451613156</v>
      </c>
      <c r="D277">
        <f>Inputs!$K$46/31</f>
        <v>79.290322580645167</v>
      </c>
      <c r="E277">
        <f t="shared" si="33"/>
        <v>73486.870967742201</v>
      </c>
      <c r="F277">
        <f>Inputs!$K$48/31</f>
        <v>96.677419354838705</v>
      </c>
      <c r="G277">
        <f t="shared" si="34"/>
        <v>87519.032258064224</v>
      </c>
      <c r="H277">
        <v>1</v>
      </c>
      <c r="I277">
        <f t="shared" si="30"/>
        <v>0</v>
      </c>
      <c r="J277">
        <f t="shared" si="31"/>
        <v>0</v>
      </c>
      <c r="K277">
        <f t="shared" si="32"/>
        <v>0</v>
      </c>
    </row>
    <row r="278" spans="1:11">
      <c r="A278" s="31">
        <v>46299</v>
      </c>
      <c r="B278">
        <f>Inputs!$K$44/31</f>
        <v>61.935483870967744</v>
      </c>
      <c r="C278">
        <f t="shared" si="35"/>
        <v>59515.741935484126</v>
      </c>
      <c r="D278">
        <f>Inputs!$K$46/31</f>
        <v>79.290322580645167</v>
      </c>
      <c r="E278">
        <f t="shared" si="33"/>
        <v>73566.161290322852</v>
      </c>
      <c r="F278">
        <f>Inputs!$K$48/31</f>
        <v>96.677419354838705</v>
      </c>
      <c r="G278">
        <f t="shared" si="34"/>
        <v>87615.709677419058</v>
      </c>
      <c r="H278">
        <v>1</v>
      </c>
      <c r="I278">
        <f t="shared" si="30"/>
        <v>0</v>
      </c>
      <c r="J278">
        <f t="shared" si="31"/>
        <v>0</v>
      </c>
      <c r="K278">
        <f t="shared" si="32"/>
        <v>0</v>
      </c>
    </row>
    <row r="279" spans="1:11">
      <c r="A279" s="31">
        <v>46300</v>
      </c>
      <c r="B279">
        <f>Inputs!$K$44/31</f>
        <v>61.935483870967744</v>
      </c>
      <c r="C279">
        <f t="shared" si="35"/>
        <v>59577.677419355095</v>
      </c>
      <c r="D279">
        <f>Inputs!$K$46/31</f>
        <v>79.290322580645167</v>
      </c>
      <c r="E279">
        <f t="shared" si="33"/>
        <v>73645.451612903504</v>
      </c>
      <c r="F279">
        <f>Inputs!$K$48/31</f>
        <v>96.677419354838705</v>
      </c>
      <c r="G279">
        <f t="shared" si="34"/>
        <v>87712.387096773891</v>
      </c>
      <c r="H279">
        <v>1</v>
      </c>
      <c r="I279">
        <f t="shared" si="30"/>
        <v>0</v>
      </c>
      <c r="J279">
        <f t="shared" si="31"/>
        <v>0</v>
      </c>
      <c r="K279">
        <f t="shared" si="32"/>
        <v>0</v>
      </c>
    </row>
    <row r="280" spans="1:11">
      <c r="A280" s="31">
        <v>46301</v>
      </c>
      <c r="B280">
        <f>Inputs!$K$44/31</f>
        <v>61.935483870967744</v>
      </c>
      <c r="C280">
        <f t="shared" si="35"/>
        <v>59639.612903226065</v>
      </c>
      <c r="D280">
        <f>Inputs!$K$46/31</f>
        <v>79.290322580645167</v>
      </c>
      <c r="E280">
        <f t="shared" si="33"/>
        <v>73724.741935484155</v>
      </c>
      <c r="F280">
        <f>Inputs!$K$48/31</f>
        <v>96.677419354838705</v>
      </c>
      <c r="G280">
        <f t="shared" si="34"/>
        <v>87809.064516128725</v>
      </c>
      <c r="H280">
        <v>1</v>
      </c>
      <c r="I280">
        <f t="shared" si="30"/>
        <v>0</v>
      </c>
      <c r="J280">
        <f t="shared" si="31"/>
        <v>0</v>
      </c>
      <c r="K280">
        <f t="shared" si="32"/>
        <v>0</v>
      </c>
    </row>
    <row r="281" spans="1:11">
      <c r="A281" s="31">
        <v>46302</v>
      </c>
      <c r="B281">
        <f>Inputs!$K$44/31</f>
        <v>61.935483870967744</v>
      </c>
      <c r="C281">
        <f t="shared" si="35"/>
        <v>59701.548387097035</v>
      </c>
      <c r="D281">
        <f>Inputs!$K$46/31</f>
        <v>79.290322580645167</v>
      </c>
      <c r="E281">
        <f t="shared" si="33"/>
        <v>73804.032258064806</v>
      </c>
      <c r="F281">
        <f>Inputs!$K$48/31</f>
        <v>96.677419354838705</v>
      </c>
      <c r="G281">
        <f t="shared" si="34"/>
        <v>87905.741935483558</v>
      </c>
      <c r="H281">
        <v>1</v>
      </c>
      <c r="I281">
        <f t="shared" si="30"/>
        <v>0</v>
      </c>
      <c r="J281">
        <f t="shared" si="31"/>
        <v>0</v>
      </c>
      <c r="K281">
        <f t="shared" si="32"/>
        <v>0</v>
      </c>
    </row>
    <row r="282" spans="1:11">
      <c r="A282" s="31">
        <v>46303</v>
      </c>
      <c r="B282">
        <f>Inputs!$K$44/31</f>
        <v>61.935483870967744</v>
      </c>
      <c r="C282">
        <f t="shared" si="35"/>
        <v>59763.483870968004</v>
      </c>
      <c r="D282">
        <f>Inputs!$K$46/31</f>
        <v>79.290322580645167</v>
      </c>
      <c r="E282">
        <f t="shared" si="33"/>
        <v>73883.322580645457</v>
      </c>
      <c r="F282">
        <f>Inputs!$K$48/31</f>
        <v>96.677419354838705</v>
      </c>
      <c r="G282">
        <f t="shared" si="34"/>
        <v>88002.419354838392</v>
      </c>
      <c r="H282">
        <v>1</v>
      </c>
      <c r="I282">
        <f t="shared" si="30"/>
        <v>0</v>
      </c>
      <c r="J282">
        <f t="shared" si="31"/>
        <v>0</v>
      </c>
      <c r="K282">
        <f t="shared" si="32"/>
        <v>0</v>
      </c>
    </row>
    <row r="283" spans="1:11">
      <c r="A283" s="31">
        <v>46304</v>
      </c>
      <c r="B283">
        <f>Inputs!$K$44/31</f>
        <v>61.935483870967744</v>
      </c>
      <c r="C283">
        <f t="shared" si="35"/>
        <v>59825.419354838974</v>
      </c>
      <c r="D283">
        <f>Inputs!$K$46/31</f>
        <v>79.290322580645167</v>
      </c>
      <c r="E283">
        <f t="shared" si="33"/>
        <v>73962.612903226109</v>
      </c>
      <c r="F283">
        <f>Inputs!$K$48/31</f>
        <v>96.677419354838705</v>
      </c>
      <c r="G283">
        <f t="shared" si="34"/>
        <v>88099.096774193225</v>
      </c>
      <c r="H283">
        <v>1</v>
      </c>
      <c r="I283">
        <f t="shared" si="30"/>
        <v>0</v>
      </c>
      <c r="J283">
        <f t="shared" si="31"/>
        <v>0</v>
      </c>
      <c r="K283">
        <f t="shared" si="32"/>
        <v>0</v>
      </c>
    </row>
    <row r="284" spans="1:11">
      <c r="A284" s="31">
        <v>46305</v>
      </c>
      <c r="B284">
        <f>Inputs!$K$44/31</f>
        <v>61.935483870967744</v>
      </c>
      <c r="C284">
        <f t="shared" si="35"/>
        <v>59887.354838709944</v>
      </c>
      <c r="D284">
        <f>Inputs!$K$46/31</f>
        <v>79.290322580645167</v>
      </c>
      <c r="E284">
        <f t="shared" si="33"/>
        <v>74041.90322580676</v>
      </c>
      <c r="F284">
        <f>Inputs!$K$48/31</f>
        <v>96.677419354838705</v>
      </c>
      <c r="G284">
        <f t="shared" si="34"/>
        <v>88195.774193548059</v>
      </c>
      <c r="H284">
        <v>1</v>
      </c>
      <c r="I284">
        <f t="shared" si="30"/>
        <v>0</v>
      </c>
      <c r="J284">
        <f t="shared" si="31"/>
        <v>0</v>
      </c>
      <c r="K284">
        <f t="shared" si="32"/>
        <v>0</v>
      </c>
    </row>
    <row r="285" spans="1:11">
      <c r="A285" s="31">
        <v>46306</v>
      </c>
      <c r="B285">
        <f>Inputs!$K$44/31</f>
        <v>61.935483870967744</v>
      </c>
      <c r="C285">
        <f t="shared" si="35"/>
        <v>59949.290322580913</v>
      </c>
      <c r="D285">
        <f>Inputs!$K$46/31</f>
        <v>79.290322580645167</v>
      </c>
      <c r="E285">
        <f t="shared" si="33"/>
        <v>74121.193548387411</v>
      </c>
      <c r="F285">
        <f>Inputs!$K$48/31</f>
        <v>96.677419354838705</v>
      </c>
      <c r="G285">
        <f t="shared" si="34"/>
        <v>88292.451612902893</v>
      </c>
      <c r="H285">
        <v>1</v>
      </c>
      <c r="I285">
        <f t="shared" si="30"/>
        <v>0</v>
      </c>
      <c r="J285">
        <f t="shared" si="31"/>
        <v>0</v>
      </c>
      <c r="K285">
        <f t="shared" si="32"/>
        <v>0</v>
      </c>
    </row>
    <row r="286" spans="1:11">
      <c r="A286" s="31">
        <v>46307</v>
      </c>
      <c r="B286">
        <f>Inputs!$K$44/31</f>
        <v>61.935483870967744</v>
      </c>
      <c r="C286">
        <f t="shared" si="35"/>
        <v>60011.225806451883</v>
      </c>
      <c r="D286">
        <f>Inputs!$K$46/31</f>
        <v>79.290322580645167</v>
      </c>
      <c r="E286">
        <f t="shared" si="33"/>
        <v>74200.483870968063</v>
      </c>
      <c r="F286">
        <f>Inputs!$K$48/31</f>
        <v>96.677419354838705</v>
      </c>
      <c r="G286">
        <f t="shared" si="34"/>
        <v>88389.129032257726</v>
      </c>
      <c r="H286">
        <v>1</v>
      </c>
      <c r="I286">
        <f t="shared" si="30"/>
        <v>0</v>
      </c>
      <c r="J286">
        <f t="shared" si="31"/>
        <v>0</v>
      </c>
      <c r="K286">
        <f t="shared" si="32"/>
        <v>0</v>
      </c>
    </row>
    <row r="287" spans="1:11">
      <c r="A287" s="31">
        <v>46308</v>
      </c>
      <c r="B287">
        <f>Inputs!$K$44/31</f>
        <v>61.935483870967744</v>
      </c>
      <c r="C287">
        <f t="shared" si="35"/>
        <v>60073.161290322852</v>
      </c>
      <c r="D287">
        <f>Inputs!$K$46/31</f>
        <v>79.290322580645167</v>
      </c>
      <c r="E287">
        <f t="shared" si="33"/>
        <v>74279.774193548714</v>
      </c>
      <c r="F287">
        <f>Inputs!$K$48/31</f>
        <v>96.677419354838705</v>
      </c>
      <c r="G287">
        <f t="shared" si="34"/>
        <v>88485.80645161256</v>
      </c>
      <c r="H287">
        <v>1</v>
      </c>
      <c r="I287">
        <f t="shared" si="30"/>
        <v>0</v>
      </c>
      <c r="J287">
        <f t="shared" si="31"/>
        <v>0</v>
      </c>
      <c r="K287">
        <f t="shared" si="32"/>
        <v>0</v>
      </c>
    </row>
    <row r="288" spans="1:11">
      <c r="A288" s="31">
        <v>46309</v>
      </c>
      <c r="B288">
        <f>Inputs!$K$44/31</f>
        <v>61.935483870967744</v>
      </c>
      <c r="C288">
        <f t="shared" si="35"/>
        <v>60135.096774193822</v>
      </c>
      <c r="D288">
        <f>Inputs!$K$46/31</f>
        <v>79.290322580645167</v>
      </c>
      <c r="E288">
        <f t="shared" si="33"/>
        <v>74359.064516129365</v>
      </c>
      <c r="F288">
        <f>Inputs!$K$48/31</f>
        <v>96.677419354838705</v>
      </c>
      <c r="G288">
        <f t="shared" si="34"/>
        <v>88582.483870967393</v>
      </c>
      <c r="H288">
        <v>1</v>
      </c>
      <c r="I288">
        <f t="shared" si="30"/>
        <v>0</v>
      </c>
      <c r="J288">
        <f t="shared" si="31"/>
        <v>0</v>
      </c>
      <c r="K288">
        <f t="shared" si="32"/>
        <v>0</v>
      </c>
    </row>
    <row r="289" spans="1:11">
      <c r="A289" s="31">
        <v>46310</v>
      </c>
      <c r="B289">
        <f>Inputs!$K$44/31</f>
        <v>61.935483870967744</v>
      </c>
      <c r="C289">
        <f t="shared" si="35"/>
        <v>60197.032258064792</v>
      </c>
      <c r="D289">
        <f>Inputs!$K$46/31</f>
        <v>79.290322580645167</v>
      </c>
      <c r="E289">
        <f t="shared" si="33"/>
        <v>74438.354838710016</v>
      </c>
      <c r="F289">
        <f>Inputs!$K$48/31</f>
        <v>96.677419354838705</v>
      </c>
      <c r="G289">
        <f t="shared" si="34"/>
        <v>88679.161290322227</v>
      </c>
      <c r="H289">
        <v>1</v>
      </c>
      <c r="I289">
        <f t="shared" si="30"/>
        <v>0</v>
      </c>
      <c r="J289">
        <f t="shared" si="31"/>
        <v>0</v>
      </c>
      <c r="K289">
        <f t="shared" si="32"/>
        <v>0</v>
      </c>
    </row>
    <row r="290" spans="1:11">
      <c r="A290" s="31">
        <v>46311</v>
      </c>
      <c r="B290">
        <f>Inputs!$K$44/31</f>
        <v>61.935483870967744</v>
      </c>
      <c r="C290">
        <f t="shared" si="35"/>
        <v>60258.967741935761</v>
      </c>
      <c r="D290">
        <f>Inputs!$K$46/31</f>
        <v>79.290322580645167</v>
      </c>
      <c r="E290">
        <f t="shared" si="33"/>
        <v>74517.645161290668</v>
      </c>
      <c r="F290">
        <f>Inputs!$K$48/31</f>
        <v>96.677419354838705</v>
      </c>
      <c r="G290">
        <f t="shared" si="34"/>
        <v>88775.83870967706</v>
      </c>
      <c r="H290">
        <v>1</v>
      </c>
      <c r="I290">
        <f t="shared" si="30"/>
        <v>0</v>
      </c>
      <c r="J290">
        <f t="shared" si="31"/>
        <v>0</v>
      </c>
      <c r="K290">
        <f t="shared" si="32"/>
        <v>0</v>
      </c>
    </row>
    <row r="291" spans="1:11">
      <c r="A291" s="31">
        <v>46312</v>
      </c>
      <c r="B291">
        <f>Inputs!$K$44/31</f>
        <v>61.935483870967744</v>
      </c>
      <c r="C291">
        <f t="shared" si="35"/>
        <v>60320.903225806731</v>
      </c>
      <c r="D291">
        <f>Inputs!$K$46/31</f>
        <v>79.290322580645167</v>
      </c>
      <c r="E291">
        <f t="shared" si="33"/>
        <v>74596.935483871319</v>
      </c>
      <c r="F291">
        <f>Inputs!$K$48/31</f>
        <v>96.677419354838705</v>
      </c>
      <c r="G291">
        <f t="shared" si="34"/>
        <v>88872.516129031894</v>
      </c>
      <c r="H291">
        <v>1</v>
      </c>
      <c r="I291">
        <f t="shared" si="30"/>
        <v>0</v>
      </c>
      <c r="J291">
        <f t="shared" si="31"/>
        <v>0</v>
      </c>
      <c r="K291">
        <f t="shared" si="32"/>
        <v>0</v>
      </c>
    </row>
    <row r="292" spans="1:11">
      <c r="A292" s="31">
        <v>46313</v>
      </c>
      <c r="B292">
        <f>Inputs!$K$44/31</f>
        <v>61.935483870967744</v>
      </c>
      <c r="C292">
        <f t="shared" si="35"/>
        <v>60382.838709677701</v>
      </c>
      <c r="D292">
        <f>Inputs!$K$46/31</f>
        <v>79.290322580645167</v>
      </c>
      <c r="E292">
        <f t="shared" si="33"/>
        <v>74676.22580645197</v>
      </c>
      <c r="F292">
        <f>Inputs!$K$48/31</f>
        <v>96.677419354838705</v>
      </c>
      <c r="G292">
        <f t="shared" si="34"/>
        <v>88969.193548386727</v>
      </c>
      <c r="H292">
        <v>1</v>
      </c>
      <c r="I292">
        <f t="shared" si="30"/>
        <v>0</v>
      </c>
      <c r="J292">
        <f t="shared" si="31"/>
        <v>0</v>
      </c>
      <c r="K292">
        <f t="shared" si="32"/>
        <v>0</v>
      </c>
    </row>
    <row r="293" spans="1:11">
      <c r="A293" s="31">
        <v>46314</v>
      </c>
      <c r="B293">
        <f>Inputs!$K$44/31</f>
        <v>61.935483870967744</v>
      </c>
      <c r="C293">
        <f t="shared" si="35"/>
        <v>60444.77419354867</v>
      </c>
      <c r="D293">
        <f>Inputs!$K$46/31</f>
        <v>79.290322580645167</v>
      </c>
      <c r="E293">
        <f t="shared" si="33"/>
        <v>74755.516129032621</v>
      </c>
      <c r="F293">
        <f>Inputs!$K$48/31</f>
        <v>96.677419354838705</v>
      </c>
      <c r="G293">
        <f t="shared" si="34"/>
        <v>89065.870967741561</v>
      </c>
      <c r="H293">
        <v>1</v>
      </c>
      <c r="I293">
        <f t="shared" si="30"/>
        <v>0</v>
      </c>
      <c r="J293">
        <f t="shared" si="31"/>
        <v>0</v>
      </c>
      <c r="K293">
        <f t="shared" si="32"/>
        <v>0</v>
      </c>
    </row>
    <row r="294" spans="1:11">
      <c r="A294" s="31">
        <v>46315</v>
      </c>
      <c r="B294">
        <f>Inputs!$K$44/31</f>
        <v>61.935483870967744</v>
      </c>
      <c r="C294">
        <f t="shared" si="35"/>
        <v>60506.70967741964</v>
      </c>
      <c r="D294">
        <f>Inputs!$K$46/31</f>
        <v>79.290322580645167</v>
      </c>
      <c r="E294">
        <f t="shared" si="33"/>
        <v>74834.806451613273</v>
      </c>
      <c r="F294">
        <f>Inputs!$K$48/31</f>
        <v>96.677419354838705</v>
      </c>
      <c r="G294">
        <f t="shared" si="34"/>
        <v>89162.548387096394</v>
      </c>
      <c r="H294">
        <v>1</v>
      </c>
      <c r="I294">
        <f t="shared" si="30"/>
        <v>0</v>
      </c>
      <c r="J294">
        <f t="shared" si="31"/>
        <v>0</v>
      </c>
      <c r="K294">
        <f t="shared" si="32"/>
        <v>0</v>
      </c>
    </row>
    <row r="295" spans="1:11">
      <c r="A295" s="31">
        <v>46316</v>
      </c>
      <c r="B295">
        <f>Inputs!$K$44/31</f>
        <v>61.935483870967744</v>
      </c>
      <c r="C295">
        <f t="shared" si="35"/>
        <v>60568.645161290609</v>
      </c>
      <c r="D295">
        <f>Inputs!$K$46/31</f>
        <v>79.290322580645167</v>
      </c>
      <c r="E295">
        <f t="shared" si="33"/>
        <v>74914.096774193924</v>
      </c>
      <c r="F295">
        <f>Inputs!$K$48/31</f>
        <v>96.677419354838705</v>
      </c>
      <c r="G295">
        <f t="shared" si="34"/>
        <v>89259.225806451228</v>
      </c>
      <c r="H295">
        <v>1</v>
      </c>
      <c r="I295">
        <f t="shared" si="30"/>
        <v>0</v>
      </c>
      <c r="J295">
        <f t="shared" si="31"/>
        <v>0</v>
      </c>
      <c r="K295">
        <f t="shared" si="32"/>
        <v>0</v>
      </c>
    </row>
    <row r="296" spans="1:11">
      <c r="A296" s="31">
        <v>46317</v>
      </c>
      <c r="B296">
        <f>Inputs!$K$44/31</f>
        <v>61.935483870967744</v>
      </c>
      <c r="C296">
        <f t="shared" si="35"/>
        <v>60630.580645161579</v>
      </c>
      <c r="D296">
        <f>Inputs!$K$46/31</f>
        <v>79.290322580645167</v>
      </c>
      <c r="E296">
        <f t="shared" si="33"/>
        <v>74993.387096774575</v>
      </c>
      <c r="F296">
        <f>Inputs!$K$48/31</f>
        <v>96.677419354838705</v>
      </c>
      <c r="G296">
        <f t="shared" si="34"/>
        <v>89355.903225806062</v>
      </c>
      <c r="H296">
        <v>1</v>
      </c>
      <c r="I296">
        <f t="shared" si="30"/>
        <v>0</v>
      </c>
      <c r="J296">
        <f t="shared" si="31"/>
        <v>0</v>
      </c>
      <c r="K296">
        <f t="shared" si="32"/>
        <v>0</v>
      </c>
    </row>
    <row r="297" spans="1:11">
      <c r="A297" s="31">
        <v>46318</v>
      </c>
      <c r="B297">
        <f>Inputs!$K$44/31</f>
        <v>61.935483870967744</v>
      </c>
      <c r="C297">
        <f t="shared" si="35"/>
        <v>60692.516129032549</v>
      </c>
      <c r="D297">
        <f>Inputs!$K$46/31</f>
        <v>79.290322580645167</v>
      </c>
      <c r="E297">
        <f t="shared" si="33"/>
        <v>75072.677419355226</v>
      </c>
      <c r="F297">
        <f>Inputs!$K$48/31</f>
        <v>96.677419354838705</v>
      </c>
      <c r="G297">
        <f t="shared" si="34"/>
        <v>89452.580645160895</v>
      </c>
      <c r="H297">
        <v>1</v>
      </c>
      <c r="I297">
        <f t="shared" si="30"/>
        <v>0</v>
      </c>
      <c r="J297">
        <f t="shared" si="31"/>
        <v>0</v>
      </c>
      <c r="K297">
        <f t="shared" si="32"/>
        <v>0</v>
      </c>
    </row>
    <row r="298" spans="1:11">
      <c r="A298" s="31">
        <v>46319</v>
      </c>
      <c r="B298">
        <f>Inputs!$K$44/31</f>
        <v>61.935483870967744</v>
      </c>
      <c r="C298">
        <f t="shared" si="35"/>
        <v>60754.451612903518</v>
      </c>
      <c r="D298">
        <f>Inputs!$K$46/31</f>
        <v>79.290322580645167</v>
      </c>
      <c r="E298">
        <f t="shared" si="33"/>
        <v>75151.967741935878</v>
      </c>
      <c r="F298">
        <f>Inputs!$K$48/31</f>
        <v>96.677419354838705</v>
      </c>
      <c r="G298">
        <f t="shared" si="34"/>
        <v>89549.258064515729</v>
      </c>
      <c r="H298">
        <v>1</v>
      </c>
      <c r="I298">
        <f t="shared" si="30"/>
        <v>0</v>
      </c>
      <c r="J298">
        <f t="shared" si="31"/>
        <v>0</v>
      </c>
      <c r="K298">
        <f t="shared" si="32"/>
        <v>0</v>
      </c>
    </row>
    <row r="299" spans="1:11">
      <c r="A299" s="31">
        <v>46320</v>
      </c>
      <c r="B299">
        <f>Inputs!$K$44/31</f>
        <v>61.935483870967744</v>
      </c>
      <c r="C299">
        <f t="shared" si="35"/>
        <v>60816.387096774488</v>
      </c>
      <c r="D299">
        <f>Inputs!$K$46/31</f>
        <v>79.290322580645167</v>
      </c>
      <c r="E299">
        <f t="shared" si="33"/>
        <v>75231.258064516529</v>
      </c>
      <c r="F299">
        <f>Inputs!$K$48/31</f>
        <v>96.677419354838705</v>
      </c>
      <c r="G299">
        <f t="shared" si="34"/>
        <v>89645.935483870562</v>
      </c>
      <c r="H299">
        <v>1</v>
      </c>
      <c r="I299">
        <f t="shared" si="30"/>
        <v>0</v>
      </c>
      <c r="J299">
        <f t="shared" si="31"/>
        <v>0</v>
      </c>
      <c r="K299">
        <f t="shared" si="32"/>
        <v>0</v>
      </c>
    </row>
    <row r="300" spans="1:11">
      <c r="A300" s="31">
        <v>46321</v>
      </c>
      <c r="B300">
        <f>Inputs!$K$44/31</f>
        <v>61.935483870967744</v>
      </c>
      <c r="C300">
        <f t="shared" si="35"/>
        <v>60878.322580645457</v>
      </c>
      <c r="D300">
        <f>Inputs!$K$46/31</f>
        <v>79.290322580645167</v>
      </c>
      <c r="E300">
        <f t="shared" si="33"/>
        <v>75310.54838709718</v>
      </c>
      <c r="F300">
        <f>Inputs!$K$48/31</f>
        <v>96.677419354838705</v>
      </c>
      <c r="G300">
        <f t="shared" si="34"/>
        <v>89742.612903225396</v>
      </c>
      <c r="H300">
        <v>1</v>
      </c>
      <c r="I300">
        <f t="shared" si="30"/>
        <v>0</v>
      </c>
      <c r="J300">
        <f t="shared" si="31"/>
        <v>0</v>
      </c>
      <c r="K300">
        <f t="shared" si="32"/>
        <v>0</v>
      </c>
    </row>
    <row r="301" spans="1:11">
      <c r="A301" s="31">
        <v>46322</v>
      </c>
      <c r="B301">
        <f>Inputs!$K$44/31</f>
        <v>61.935483870967744</v>
      </c>
      <c r="C301">
        <f t="shared" si="35"/>
        <v>60940.258064516427</v>
      </c>
      <c r="D301">
        <f>Inputs!$K$46/31</f>
        <v>79.290322580645167</v>
      </c>
      <c r="E301">
        <f t="shared" si="33"/>
        <v>75389.838709677832</v>
      </c>
      <c r="F301">
        <f>Inputs!$K$48/31</f>
        <v>96.677419354838705</v>
      </c>
      <c r="G301">
        <f t="shared" si="34"/>
        <v>89839.290322580229</v>
      </c>
      <c r="H301">
        <v>1</v>
      </c>
      <c r="I301">
        <f t="shared" si="30"/>
        <v>0</v>
      </c>
      <c r="J301">
        <f t="shared" si="31"/>
        <v>0</v>
      </c>
      <c r="K301">
        <f t="shared" si="32"/>
        <v>0</v>
      </c>
    </row>
    <row r="302" spans="1:11">
      <c r="A302" s="31">
        <v>46323</v>
      </c>
      <c r="B302">
        <f>Inputs!$K$44/31</f>
        <v>61.935483870967744</v>
      </c>
      <c r="C302">
        <f t="shared" si="35"/>
        <v>61002.193548387397</v>
      </c>
      <c r="D302">
        <f>Inputs!$K$46/31</f>
        <v>79.290322580645167</v>
      </c>
      <c r="E302">
        <f t="shared" si="33"/>
        <v>75469.129032258483</v>
      </c>
      <c r="F302">
        <f>Inputs!$K$48/31</f>
        <v>96.677419354838705</v>
      </c>
      <c r="G302">
        <f t="shared" si="34"/>
        <v>89935.967741935063</v>
      </c>
      <c r="H302">
        <v>1</v>
      </c>
      <c r="I302">
        <f t="shared" si="30"/>
        <v>0</v>
      </c>
      <c r="J302">
        <f t="shared" si="31"/>
        <v>0</v>
      </c>
      <c r="K302">
        <f t="shared" si="32"/>
        <v>0</v>
      </c>
    </row>
    <row r="303" spans="1:11">
      <c r="A303" s="31">
        <v>46324</v>
      </c>
      <c r="B303">
        <f>Inputs!$K$44/31</f>
        <v>61.935483870967744</v>
      </c>
      <c r="C303">
        <f t="shared" si="35"/>
        <v>61064.129032258366</v>
      </c>
      <c r="D303">
        <f>Inputs!$K$46/31</f>
        <v>79.290322580645167</v>
      </c>
      <c r="E303">
        <f t="shared" si="33"/>
        <v>75548.419354839134</v>
      </c>
      <c r="F303">
        <f>Inputs!$K$48/31</f>
        <v>96.677419354838705</v>
      </c>
      <c r="G303">
        <f t="shared" si="34"/>
        <v>90032.645161289896</v>
      </c>
      <c r="H303">
        <v>1</v>
      </c>
      <c r="I303">
        <f t="shared" si="30"/>
        <v>0</v>
      </c>
      <c r="J303">
        <f t="shared" si="31"/>
        <v>0</v>
      </c>
      <c r="K303">
        <f t="shared" si="32"/>
        <v>0</v>
      </c>
    </row>
    <row r="304" spans="1:11">
      <c r="A304" s="31">
        <v>46325</v>
      </c>
      <c r="B304">
        <f>Inputs!$K$44/31</f>
        <v>61.935483870967744</v>
      </c>
      <c r="C304">
        <f t="shared" si="35"/>
        <v>61126.064516129336</v>
      </c>
      <c r="D304">
        <f>Inputs!$K$46/31</f>
        <v>79.290322580645167</v>
      </c>
      <c r="E304">
        <f t="shared" si="33"/>
        <v>75627.709677419785</v>
      </c>
      <c r="F304">
        <f>Inputs!$K$48/31</f>
        <v>96.677419354838705</v>
      </c>
      <c r="G304">
        <f t="shared" si="34"/>
        <v>90129.32258064473</v>
      </c>
      <c r="H304">
        <v>1</v>
      </c>
      <c r="I304">
        <f t="shared" si="30"/>
        <v>0</v>
      </c>
      <c r="J304">
        <f t="shared" si="31"/>
        <v>0</v>
      </c>
      <c r="K304">
        <f t="shared" si="32"/>
        <v>0</v>
      </c>
    </row>
    <row r="305" spans="1:11">
      <c r="A305" s="31">
        <v>46326</v>
      </c>
      <c r="B305">
        <f>Inputs!$K$44/31</f>
        <v>61.935483870967744</v>
      </c>
      <c r="C305">
        <f t="shared" si="35"/>
        <v>61188.000000000306</v>
      </c>
      <c r="D305">
        <f>Inputs!$K$46/31</f>
        <v>79.290322580645167</v>
      </c>
      <c r="E305">
        <f t="shared" si="33"/>
        <v>75707.000000000437</v>
      </c>
      <c r="F305">
        <f>Inputs!$K$48/31</f>
        <v>96.677419354838705</v>
      </c>
      <c r="G305">
        <f t="shared" si="34"/>
        <v>90225.999999999563</v>
      </c>
      <c r="H305">
        <v>1</v>
      </c>
      <c r="I305">
        <f t="shared" si="30"/>
        <v>0</v>
      </c>
      <c r="J305">
        <f t="shared" si="31"/>
        <v>0</v>
      </c>
      <c r="K305">
        <f t="shared" si="32"/>
        <v>0</v>
      </c>
    </row>
    <row r="306" spans="1:11">
      <c r="A306" s="31">
        <v>46327</v>
      </c>
      <c r="B306">
        <f>Inputs!$L$44/30</f>
        <v>57.7</v>
      </c>
      <c r="C306">
        <f t="shared" si="35"/>
        <v>61245.700000000303</v>
      </c>
      <c r="D306">
        <f>Inputs!$L$46/30</f>
        <v>69.566666666666663</v>
      </c>
      <c r="E306">
        <f t="shared" si="33"/>
        <v>75776.566666667102</v>
      </c>
      <c r="F306">
        <f>Inputs!$L$48/30</f>
        <v>81.433333333333337</v>
      </c>
      <c r="G306">
        <f t="shared" si="34"/>
        <v>90307.433333332898</v>
      </c>
      <c r="H306">
        <v>1</v>
      </c>
      <c r="I306">
        <f t="shared" si="30"/>
        <v>0</v>
      </c>
      <c r="J306">
        <f t="shared" si="31"/>
        <v>0</v>
      </c>
      <c r="K306">
        <f t="shared" si="32"/>
        <v>0</v>
      </c>
    </row>
    <row r="307" spans="1:11">
      <c r="A307" s="31">
        <v>46328</v>
      </c>
      <c r="B307">
        <f>Inputs!$L$44/30</f>
        <v>57.7</v>
      </c>
      <c r="C307">
        <f t="shared" ref="C307:C335" si="36">B307+C306</f>
        <v>61303.4000000003</v>
      </c>
      <c r="D307">
        <f>Inputs!$L$46/30</f>
        <v>69.566666666666663</v>
      </c>
      <c r="E307">
        <f t="shared" si="33"/>
        <v>75846.133333333768</v>
      </c>
      <c r="F307">
        <f>Inputs!$L$48/30</f>
        <v>81.433333333333337</v>
      </c>
      <c r="G307">
        <f t="shared" si="34"/>
        <v>90388.866666666232</v>
      </c>
      <c r="H307">
        <v>1</v>
      </c>
      <c r="I307">
        <f t="shared" si="30"/>
        <v>0</v>
      </c>
      <c r="J307">
        <f t="shared" si="31"/>
        <v>0</v>
      </c>
      <c r="K307">
        <f t="shared" si="32"/>
        <v>0</v>
      </c>
    </row>
    <row r="308" spans="1:11">
      <c r="A308" s="31">
        <v>46329</v>
      </c>
      <c r="B308">
        <f>Inputs!$L$44/30</f>
        <v>57.7</v>
      </c>
      <c r="C308">
        <f t="shared" si="36"/>
        <v>61361.100000000297</v>
      </c>
      <c r="D308">
        <f>Inputs!$L$46/30</f>
        <v>69.566666666666663</v>
      </c>
      <c r="E308">
        <f t="shared" si="33"/>
        <v>75915.700000000434</v>
      </c>
      <c r="F308">
        <f>Inputs!$L$48/30</f>
        <v>81.433333333333337</v>
      </c>
      <c r="G308">
        <f t="shared" si="34"/>
        <v>90470.299999999566</v>
      </c>
      <c r="H308">
        <v>1</v>
      </c>
      <c r="I308">
        <f t="shared" si="30"/>
        <v>0</v>
      </c>
      <c r="J308">
        <f t="shared" si="31"/>
        <v>0</v>
      </c>
      <c r="K308">
        <f t="shared" si="32"/>
        <v>0</v>
      </c>
    </row>
    <row r="309" spans="1:11">
      <c r="A309" s="31">
        <v>46330</v>
      </c>
      <c r="B309">
        <f>Inputs!$L$44/30</f>
        <v>57.7</v>
      </c>
      <c r="C309">
        <f t="shared" si="36"/>
        <v>61418.800000000294</v>
      </c>
      <c r="D309">
        <f>Inputs!$L$46/30</f>
        <v>69.566666666666663</v>
      </c>
      <c r="E309">
        <f t="shared" si="33"/>
        <v>75985.266666667099</v>
      </c>
      <c r="F309">
        <f>Inputs!$L$48/30</f>
        <v>81.433333333333337</v>
      </c>
      <c r="G309">
        <f t="shared" si="34"/>
        <v>90551.733333332901</v>
      </c>
      <c r="H309">
        <v>1</v>
      </c>
      <c r="I309">
        <f t="shared" si="30"/>
        <v>0</v>
      </c>
      <c r="J309">
        <f t="shared" si="31"/>
        <v>0</v>
      </c>
      <c r="K309">
        <f t="shared" si="32"/>
        <v>0</v>
      </c>
    </row>
    <row r="310" spans="1:11">
      <c r="A310" s="31">
        <v>46331</v>
      </c>
      <c r="B310">
        <f>Inputs!$L$44/30</f>
        <v>57.7</v>
      </c>
      <c r="C310">
        <f t="shared" si="36"/>
        <v>61476.500000000291</v>
      </c>
      <c r="D310">
        <f>Inputs!$L$46/30</f>
        <v>69.566666666666663</v>
      </c>
      <c r="E310">
        <f t="shared" si="33"/>
        <v>76054.833333333765</v>
      </c>
      <c r="F310">
        <f>Inputs!$L$48/30</f>
        <v>81.433333333333337</v>
      </c>
      <c r="G310">
        <f t="shared" si="34"/>
        <v>90633.166666666235</v>
      </c>
      <c r="H310">
        <v>1</v>
      </c>
      <c r="I310">
        <f t="shared" si="30"/>
        <v>0</v>
      </c>
      <c r="J310">
        <f t="shared" si="31"/>
        <v>0</v>
      </c>
      <c r="K310">
        <f t="shared" si="32"/>
        <v>0</v>
      </c>
    </row>
    <row r="311" spans="1:11">
      <c r="A311" s="31">
        <v>46332</v>
      </c>
      <c r="B311">
        <f>Inputs!$L$44/30</f>
        <v>57.7</v>
      </c>
      <c r="C311">
        <f t="shared" si="36"/>
        <v>61534.200000000288</v>
      </c>
      <c r="D311">
        <f>Inputs!$L$46/30</f>
        <v>69.566666666666663</v>
      </c>
      <c r="E311">
        <f t="shared" si="33"/>
        <v>76124.400000000431</v>
      </c>
      <c r="F311">
        <f>Inputs!$L$48/30</f>
        <v>81.433333333333337</v>
      </c>
      <c r="G311">
        <f t="shared" si="34"/>
        <v>90714.599999999569</v>
      </c>
      <c r="H311">
        <v>1</v>
      </c>
      <c r="I311">
        <f t="shared" si="30"/>
        <v>0</v>
      </c>
      <c r="J311">
        <f t="shared" si="31"/>
        <v>0</v>
      </c>
      <c r="K311">
        <f t="shared" si="32"/>
        <v>0</v>
      </c>
    </row>
    <row r="312" spans="1:11">
      <c r="A312" s="31">
        <v>46333</v>
      </c>
      <c r="B312">
        <f>Inputs!$L$44/30</f>
        <v>57.7</v>
      </c>
      <c r="C312">
        <f t="shared" si="36"/>
        <v>61591.900000000285</v>
      </c>
      <c r="D312">
        <f>Inputs!$L$46/30</f>
        <v>69.566666666666663</v>
      </c>
      <c r="E312">
        <f t="shared" si="33"/>
        <v>76193.966666667096</v>
      </c>
      <c r="F312">
        <f>Inputs!$L$48/30</f>
        <v>81.433333333333337</v>
      </c>
      <c r="G312">
        <f t="shared" si="34"/>
        <v>90796.033333332904</v>
      </c>
      <c r="H312">
        <v>1</v>
      </c>
      <c r="I312">
        <f t="shared" si="30"/>
        <v>0</v>
      </c>
      <c r="J312">
        <f t="shared" si="31"/>
        <v>0</v>
      </c>
      <c r="K312">
        <f t="shared" si="32"/>
        <v>0</v>
      </c>
    </row>
    <row r="313" spans="1:11">
      <c r="A313" s="31">
        <v>46334</v>
      </c>
      <c r="B313">
        <f>Inputs!$L$44/30</f>
        <v>57.7</v>
      </c>
      <c r="C313">
        <f t="shared" si="36"/>
        <v>61649.600000000282</v>
      </c>
      <c r="D313">
        <f>Inputs!$L$46/30</f>
        <v>69.566666666666663</v>
      </c>
      <c r="E313">
        <f t="shared" si="33"/>
        <v>76263.533333333762</v>
      </c>
      <c r="F313">
        <f>Inputs!$L$48/30</f>
        <v>81.433333333333337</v>
      </c>
      <c r="G313">
        <f t="shared" si="34"/>
        <v>90877.466666666238</v>
      </c>
      <c r="H313">
        <v>1</v>
      </c>
      <c r="I313">
        <f t="shared" si="30"/>
        <v>0</v>
      </c>
      <c r="J313">
        <f t="shared" si="31"/>
        <v>0</v>
      </c>
      <c r="K313">
        <f t="shared" si="32"/>
        <v>0</v>
      </c>
    </row>
    <row r="314" spans="1:11">
      <c r="A314" s="31">
        <v>46335</v>
      </c>
      <c r="B314">
        <f>Inputs!$L$44/30</f>
        <v>57.7</v>
      </c>
      <c r="C314">
        <f t="shared" si="36"/>
        <v>61707.300000000279</v>
      </c>
      <c r="D314">
        <f>Inputs!$L$46/30</f>
        <v>69.566666666666663</v>
      </c>
      <c r="E314">
        <f t="shared" si="33"/>
        <v>76333.100000000428</v>
      </c>
      <c r="F314">
        <f>Inputs!$L$48/30</f>
        <v>81.433333333333337</v>
      </c>
      <c r="G314">
        <f t="shared" si="34"/>
        <v>90958.899999999572</v>
      </c>
      <c r="H314">
        <v>1</v>
      </c>
      <c r="I314">
        <f t="shared" si="30"/>
        <v>0</v>
      </c>
      <c r="J314">
        <f t="shared" si="31"/>
        <v>0</v>
      </c>
      <c r="K314">
        <f t="shared" si="32"/>
        <v>0</v>
      </c>
    </row>
    <row r="315" spans="1:11">
      <c r="A315" s="31">
        <v>46336</v>
      </c>
      <c r="B315">
        <f>Inputs!$L$44/30</f>
        <v>57.7</v>
      </c>
      <c r="C315">
        <f t="shared" si="36"/>
        <v>61765.000000000276</v>
      </c>
      <c r="D315">
        <f>Inputs!$L$46/30</f>
        <v>69.566666666666663</v>
      </c>
      <c r="E315">
        <f t="shared" si="33"/>
        <v>76402.666666667094</v>
      </c>
      <c r="F315">
        <f>Inputs!$L$48/30</f>
        <v>81.433333333333337</v>
      </c>
      <c r="G315">
        <f t="shared" si="34"/>
        <v>91040.333333332906</v>
      </c>
      <c r="H315">
        <v>1</v>
      </c>
      <c r="I315">
        <f t="shared" si="30"/>
        <v>0</v>
      </c>
      <c r="J315">
        <f t="shared" si="31"/>
        <v>0</v>
      </c>
      <c r="K315">
        <f t="shared" si="32"/>
        <v>0</v>
      </c>
    </row>
    <row r="316" spans="1:11">
      <c r="A316" s="31">
        <v>46337</v>
      </c>
      <c r="B316">
        <f>Inputs!$L$44/30</f>
        <v>57.7</v>
      </c>
      <c r="C316">
        <f t="shared" si="36"/>
        <v>61822.700000000274</v>
      </c>
      <c r="D316">
        <f>Inputs!$L$46/30</f>
        <v>69.566666666666663</v>
      </c>
      <c r="E316">
        <f t="shared" si="33"/>
        <v>76472.233333333759</v>
      </c>
      <c r="F316">
        <f>Inputs!$L$48/30</f>
        <v>81.433333333333337</v>
      </c>
      <c r="G316">
        <f t="shared" si="34"/>
        <v>91121.766666666241</v>
      </c>
      <c r="H316">
        <v>1</v>
      </c>
      <c r="I316">
        <f t="shared" si="30"/>
        <v>0</v>
      </c>
      <c r="J316">
        <f t="shared" si="31"/>
        <v>0</v>
      </c>
      <c r="K316">
        <f t="shared" si="32"/>
        <v>0</v>
      </c>
    </row>
    <row r="317" spans="1:11">
      <c r="A317" s="31">
        <v>46338</v>
      </c>
      <c r="B317">
        <f>Inputs!$L$44/30</f>
        <v>57.7</v>
      </c>
      <c r="C317">
        <f t="shared" si="36"/>
        <v>61880.400000000271</v>
      </c>
      <c r="D317">
        <f>Inputs!$L$46/30</f>
        <v>69.566666666666663</v>
      </c>
      <c r="E317">
        <f t="shared" si="33"/>
        <v>76541.800000000425</v>
      </c>
      <c r="F317">
        <f>Inputs!$L$48/30</f>
        <v>81.433333333333337</v>
      </c>
      <c r="G317">
        <f t="shared" si="34"/>
        <v>91203.199999999575</v>
      </c>
      <c r="H317">
        <v>1</v>
      </c>
      <c r="I317">
        <f t="shared" si="30"/>
        <v>0</v>
      </c>
      <c r="J317">
        <f t="shared" si="31"/>
        <v>0</v>
      </c>
      <c r="K317">
        <f t="shared" si="32"/>
        <v>0</v>
      </c>
    </row>
    <row r="318" spans="1:11">
      <c r="A318" s="31">
        <v>46339</v>
      </c>
      <c r="B318">
        <f>Inputs!$L$44/30</f>
        <v>57.7</v>
      </c>
      <c r="C318">
        <f t="shared" si="36"/>
        <v>61938.100000000268</v>
      </c>
      <c r="D318">
        <f>Inputs!$L$46/30</f>
        <v>69.566666666666663</v>
      </c>
      <c r="E318">
        <f t="shared" si="33"/>
        <v>76611.366666667091</v>
      </c>
      <c r="F318">
        <f>Inputs!$L$48/30</f>
        <v>81.433333333333337</v>
      </c>
      <c r="G318">
        <f t="shared" si="34"/>
        <v>91284.633333332909</v>
      </c>
      <c r="H318">
        <v>1</v>
      </c>
      <c r="I318">
        <f t="shared" si="30"/>
        <v>0</v>
      </c>
      <c r="J318">
        <f t="shared" si="31"/>
        <v>0</v>
      </c>
      <c r="K318">
        <f t="shared" si="32"/>
        <v>0</v>
      </c>
    </row>
    <row r="319" spans="1:11">
      <c r="A319" s="31">
        <v>46340</v>
      </c>
      <c r="B319">
        <f>Inputs!$L$44/30</f>
        <v>57.7</v>
      </c>
      <c r="C319">
        <f t="shared" si="36"/>
        <v>61995.800000000265</v>
      </c>
      <c r="D319">
        <f>Inputs!$L$46/30</f>
        <v>69.566666666666663</v>
      </c>
      <c r="E319">
        <f t="shared" si="33"/>
        <v>76680.933333333756</v>
      </c>
      <c r="F319">
        <f>Inputs!$L$48/30</f>
        <v>81.433333333333337</v>
      </c>
      <c r="G319">
        <f t="shared" si="34"/>
        <v>91366.066666666244</v>
      </c>
      <c r="H319">
        <v>1</v>
      </c>
      <c r="I319">
        <f t="shared" si="30"/>
        <v>0</v>
      </c>
      <c r="J319">
        <f t="shared" si="31"/>
        <v>0</v>
      </c>
      <c r="K319">
        <f t="shared" si="32"/>
        <v>0</v>
      </c>
    </row>
    <row r="320" spans="1:11">
      <c r="A320" s="31">
        <v>46341</v>
      </c>
      <c r="B320">
        <f>Inputs!$L$44/30</f>
        <v>57.7</v>
      </c>
      <c r="C320">
        <f t="shared" si="36"/>
        <v>62053.500000000262</v>
      </c>
      <c r="D320">
        <f>Inputs!$L$46/30</f>
        <v>69.566666666666663</v>
      </c>
      <c r="E320">
        <f t="shared" si="33"/>
        <v>76750.500000000422</v>
      </c>
      <c r="F320">
        <f>Inputs!$L$48/30</f>
        <v>81.433333333333337</v>
      </c>
      <c r="G320">
        <f t="shared" si="34"/>
        <v>91447.499999999578</v>
      </c>
      <c r="H320">
        <v>1</v>
      </c>
      <c r="I320">
        <f t="shared" si="30"/>
        <v>0</v>
      </c>
      <c r="J320">
        <f t="shared" si="31"/>
        <v>0</v>
      </c>
      <c r="K320">
        <f t="shared" si="32"/>
        <v>0</v>
      </c>
    </row>
    <row r="321" spans="1:11">
      <c r="A321" s="31">
        <v>46342</v>
      </c>
      <c r="B321">
        <f>Inputs!$L$44/30</f>
        <v>57.7</v>
      </c>
      <c r="C321">
        <f t="shared" si="36"/>
        <v>62111.200000000259</v>
      </c>
      <c r="D321">
        <f>Inputs!$L$46/30</f>
        <v>69.566666666666663</v>
      </c>
      <c r="E321">
        <f t="shared" si="33"/>
        <v>76820.066666667088</v>
      </c>
      <c r="F321">
        <f>Inputs!$L$48/30</f>
        <v>81.433333333333337</v>
      </c>
      <c r="G321">
        <f t="shared" si="34"/>
        <v>91528.933333332912</v>
      </c>
      <c r="H321">
        <v>1</v>
      </c>
      <c r="I321">
        <f t="shared" si="30"/>
        <v>0</v>
      </c>
      <c r="J321">
        <f t="shared" si="31"/>
        <v>0</v>
      </c>
      <c r="K321">
        <f t="shared" si="32"/>
        <v>0</v>
      </c>
    </row>
    <row r="322" spans="1:11">
      <c r="A322" s="31">
        <v>46343</v>
      </c>
      <c r="B322">
        <f>Inputs!$L$44/30</f>
        <v>57.7</v>
      </c>
      <c r="C322">
        <f t="shared" si="36"/>
        <v>62168.900000000256</v>
      </c>
      <c r="D322">
        <f>Inputs!$L$46/30</f>
        <v>69.566666666666663</v>
      </c>
      <c r="E322">
        <f t="shared" si="33"/>
        <v>76889.633333333753</v>
      </c>
      <c r="F322">
        <f>Inputs!$L$48/30</f>
        <v>81.433333333333337</v>
      </c>
      <c r="G322">
        <f t="shared" si="34"/>
        <v>91610.366666666247</v>
      </c>
      <c r="H322">
        <v>1</v>
      </c>
      <c r="I322">
        <f t="shared" si="30"/>
        <v>0</v>
      </c>
      <c r="J322">
        <f t="shared" si="31"/>
        <v>0</v>
      </c>
      <c r="K322">
        <f t="shared" si="32"/>
        <v>0</v>
      </c>
    </row>
    <row r="323" spans="1:11">
      <c r="A323" s="31">
        <v>46344</v>
      </c>
      <c r="B323">
        <f>Inputs!$L$44/30</f>
        <v>57.7</v>
      </c>
      <c r="C323">
        <f t="shared" si="36"/>
        <v>62226.600000000253</v>
      </c>
      <c r="D323">
        <f>Inputs!$L$46/30</f>
        <v>69.566666666666663</v>
      </c>
      <c r="E323">
        <f t="shared" si="33"/>
        <v>76959.200000000419</v>
      </c>
      <c r="F323">
        <f>Inputs!$L$48/30</f>
        <v>81.433333333333337</v>
      </c>
      <c r="G323">
        <f t="shared" si="34"/>
        <v>91691.799999999581</v>
      </c>
      <c r="H323">
        <v>1</v>
      </c>
      <c r="I323">
        <f t="shared" ref="I323:I366" si="37">IF(AND(C323&lt;=48557,B323&lt;&gt;0),1,0)</f>
        <v>0</v>
      </c>
      <c r="J323">
        <f t="shared" ref="J323:J366" si="38">IF(AND(E323&lt;=48557,D323&lt;&gt;0),1,0)</f>
        <v>0</v>
      </c>
      <c r="K323">
        <f t="shared" ref="K323:K366" si="39">IF(AND(G323&lt;=48557,F323&lt;&gt;0),1,0)</f>
        <v>0</v>
      </c>
    </row>
    <row r="324" spans="1:11">
      <c r="A324" s="31">
        <v>46345</v>
      </c>
      <c r="B324">
        <f>Inputs!$L$44/30</f>
        <v>57.7</v>
      </c>
      <c r="C324">
        <f t="shared" si="36"/>
        <v>62284.30000000025</v>
      </c>
      <c r="D324">
        <f>Inputs!$L$46/30</f>
        <v>69.566666666666663</v>
      </c>
      <c r="E324">
        <f t="shared" ref="E324:E366" si="40">D324+E323</f>
        <v>77028.766666667085</v>
      </c>
      <c r="F324">
        <f>Inputs!$L$48/30</f>
        <v>81.433333333333337</v>
      </c>
      <c r="G324">
        <f t="shared" ref="G324:G366" si="41">F324+G323</f>
        <v>91773.233333332915</v>
      </c>
      <c r="H324">
        <v>1</v>
      </c>
      <c r="I324">
        <f t="shared" si="37"/>
        <v>0</v>
      </c>
      <c r="J324">
        <f t="shared" si="38"/>
        <v>0</v>
      </c>
      <c r="K324">
        <f t="shared" si="39"/>
        <v>0</v>
      </c>
    </row>
    <row r="325" spans="1:11">
      <c r="A325" s="31">
        <v>46346</v>
      </c>
      <c r="B325">
        <f>Inputs!$L$44/30</f>
        <v>57.7</v>
      </c>
      <c r="C325">
        <f t="shared" si="36"/>
        <v>62342.000000000247</v>
      </c>
      <c r="D325">
        <f>Inputs!$L$46/30</f>
        <v>69.566666666666663</v>
      </c>
      <c r="E325">
        <f t="shared" si="40"/>
        <v>77098.33333333375</v>
      </c>
      <c r="F325">
        <f>Inputs!$L$48/30</f>
        <v>81.433333333333337</v>
      </c>
      <c r="G325">
        <f t="shared" si="41"/>
        <v>91854.66666666625</v>
      </c>
      <c r="H325">
        <v>1</v>
      </c>
      <c r="I325">
        <f t="shared" si="37"/>
        <v>0</v>
      </c>
      <c r="J325">
        <f t="shared" si="38"/>
        <v>0</v>
      </c>
      <c r="K325">
        <f t="shared" si="39"/>
        <v>0</v>
      </c>
    </row>
    <row r="326" spans="1:11">
      <c r="A326" s="31">
        <v>46347</v>
      </c>
      <c r="B326">
        <f>Inputs!$L$44/30</f>
        <v>57.7</v>
      </c>
      <c r="C326">
        <f t="shared" si="36"/>
        <v>62399.700000000244</v>
      </c>
      <c r="D326">
        <f>Inputs!$L$46/30</f>
        <v>69.566666666666663</v>
      </c>
      <c r="E326">
        <f t="shared" si="40"/>
        <v>77167.900000000416</v>
      </c>
      <c r="F326">
        <f>Inputs!$L$48/30</f>
        <v>81.433333333333337</v>
      </c>
      <c r="G326">
        <f t="shared" si="41"/>
        <v>91936.099999999584</v>
      </c>
      <c r="H326">
        <v>1</v>
      </c>
      <c r="I326">
        <f t="shared" si="37"/>
        <v>0</v>
      </c>
      <c r="J326">
        <f t="shared" si="38"/>
        <v>0</v>
      </c>
      <c r="K326">
        <f t="shared" si="39"/>
        <v>0</v>
      </c>
    </row>
    <row r="327" spans="1:11">
      <c r="A327" s="31">
        <v>46348</v>
      </c>
      <c r="B327">
        <f>Inputs!$L$44/30</f>
        <v>57.7</v>
      </c>
      <c r="C327">
        <f t="shared" si="36"/>
        <v>62457.400000000242</v>
      </c>
      <c r="D327">
        <f>Inputs!$L$46/30</f>
        <v>69.566666666666663</v>
      </c>
      <c r="E327">
        <f t="shared" si="40"/>
        <v>77237.466666667082</v>
      </c>
      <c r="F327">
        <f>Inputs!$L$48/30</f>
        <v>81.433333333333337</v>
      </c>
      <c r="G327">
        <f t="shared" si="41"/>
        <v>92017.533333332918</v>
      </c>
      <c r="H327">
        <v>1</v>
      </c>
      <c r="I327">
        <f t="shared" si="37"/>
        <v>0</v>
      </c>
      <c r="J327">
        <f t="shared" si="38"/>
        <v>0</v>
      </c>
      <c r="K327">
        <f t="shared" si="39"/>
        <v>0</v>
      </c>
    </row>
    <row r="328" spans="1:11">
      <c r="A328" s="31">
        <v>46349</v>
      </c>
      <c r="B328">
        <f>Inputs!$L$44/30</f>
        <v>57.7</v>
      </c>
      <c r="C328">
        <f t="shared" si="36"/>
        <v>62515.100000000239</v>
      </c>
      <c r="D328">
        <f>Inputs!$L$46/30</f>
        <v>69.566666666666663</v>
      </c>
      <c r="E328">
        <f t="shared" si="40"/>
        <v>77307.033333333748</v>
      </c>
      <c r="F328">
        <f>Inputs!$L$48/30</f>
        <v>81.433333333333337</v>
      </c>
      <c r="G328">
        <f t="shared" si="41"/>
        <v>92098.966666666252</v>
      </c>
      <c r="H328">
        <v>1</v>
      </c>
      <c r="I328">
        <f t="shared" si="37"/>
        <v>0</v>
      </c>
      <c r="J328">
        <f t="shared" si="38"/>
        <v>0</v>
      </c>
      <c r="K328">
        <f t="shared" si="39"/>
        <v>0</v>
      </c>
    </row>
    <row r="329" spans="1:11">
      <c r="A329" s="31">
        <v>46350</v>
      </c>
      <c r="B329">
        <f>Inputs!$L$44/30</f>
        <v>57.7</v>
      </c>
      <c r="C329">
        <f t="shared" si="36"/>
        <v>62572.800000000236</v>
      </c>
      <c r="D329">
        <f>Inputs!$L$46/30</f>
        <v>69.566666666666663</v>
      </c>
      <c r="E329">
        <f t="shared" si="40"/>
        <v>77376.600000000413</v>
      </c>
      <c r="F329">
        <f>Inputs!$L$48/30</f>
        <v>81.433333333333337</v>
      </c>
      <c r="G329">
        <f t="shared" si="41"/>
        <v>92180.399999999587</v>
      </c>
      <c r="H329">
        <v>1</v>
      </c>
      <c r="I329">
        <f t="shared" si="37"/>
        <v>0</v>
      </c>
      <c r="J329">
        <f t="shared" si="38"/>
        <v>0</v>
      </c>
      <c r="K329">
        <f t="shared" si="39"/>
        <v>0</v>
      </c>
    </row>
    <row r="330" spans="1:11">
      <c r="A330" s="31">
        <v>46351</v>
      </c>
      <c r="B330">
        <f>Inputs!$L$44/30</f>
        <v>57.7</v>
      </c>
      <c r="C330">
        <f t="shared" si="36"/>
        <v>62630.500000000233</v>
      </c>
      <c r="D330">
        <f>Inputs!$L$46/30</f>
        <v>69.566666666666663</v>
      </c>
      <c r="E330">
        <f t="shared" si="40"/>
        <v>77446.166666667079</v>
      </c>
      <c r="F330">
        <f>Inputs!$L$48/30</f>
        <v>81.433333333333337</v>
      </c>
      <c r="G330">
        <f t="shared" si="41"/>
        <v>92261.833333332921</v>
      </c>
      <c r="H330">
        <v>1</v>
      </c>
      <c r="I330">
        <f t="shared" si="37"/>
        <v>0</v>
      </c>
      <c r="J330">
        <f t="shared" si="38"/>
        <v>0</v>
      </c>
      <c r="K330">
        <f t="shared" si="39"/>
        <v>0</v>
      </c>
    </row>
    <row r="331" spans="1:11">
      <c r="A331" s="31">
        <v>46352</v>
      </c>
      <c r="B331">
        <f>Inputs!$L$44/30</f>
        <v>57.7</v>
      </c>
      <c r="C331">
        <f t="shared" si="36"/>
        <v>62688.20000000023</v>
      </c>
      <c r="D331">
        <f>Inputs!$L$46/30</f>
        <v>69.566666666666663</v>
      </c>
      <c r="E331">
        <f t="shared" si="40"/>
        <v>77515.733333333745</v>
      </c>
      <c r="F331">
        <f>Inputs!$L$48/30</f>
        <v>81.433333333333337</v>
      </c>
      <c r="G331">
        <f t="shared" si="41"/>
        <v>92343.266666666255</v>
      </c>
      <c r="H331">
        <v>1</v>
      </c>
      <c r="I331">
        <f t="shared" si="37"/>
        <v>0</v>
      </c>
      <c r="J331">
        <f t="shared" si="38"/>
        <v>0</v>
      </c>
      <c r="K331">
        <f t="shared" si="39"/>
        <v>0</v>
      </c>
    </row>
    <row r="332" spans="1:11">
      <c r="A332" s="31">
        <v>46353</v>
      </c>
      <c r="B332">
        <f>Inputs!$L$44/30</f>
        <v>57.7</v>
      </c>
      <c r="C332">
        <f t="shared" si="36"/>
        <v>62745.900000000227</v>
      </c>
      <c r="D332">
        <f>Inputs!$L$46/30</f>
        <v>69.566666666666663</v>
      </c>
      <c r="E332">
        <f t="shared" si="40"/>
        <v>77585.30000000041</v>
      </c>
      <c r="F332">
        <f>Inputs!$L$48/30</f>
        <v>81.433333333333337</v>
      </c>
      <c r="G332">
        <f t="shared" si="41"/>
        <v>92424.69999999959</v>
      </c>
      <c r="H332">
        <v>1</v>
      </c>
      <c r="I332">
        <f t="shared" si="37"/>
        <v>0</v>
      </c>
      <c r="J332">
        <f t="shared" si="38"/>
        <v>0</v>
      </c>
      <c r="K332">
        <f t="shared" si="39"/>
        <v>0</v>
      </c>
    </row>
    <row r="333" spans="1:11">
      <c r="A333" s="31">
        <v>46354</v>
      </c>
      <c r="B333">
        <f>Inputs!$L$44/30</f>
        <v>57.7</v>
      </c>
      <c r="C333">
        <f t="shared" si="36"/>
        <v>62803.600000000224</v>
      </c>
      <c r="D333">
        <f>Inputs!$L$46/30</f>
        <v>69.566666666666663</v>
      </c>
      <c r="E333">
        <f t="shared" si="40"/>
        <v>77654.866666667076</v>
      </c>
      <c r="F333">
        <f>Inputs!$L$48/30</f>
        <v>81.433333333333337</v>
      </c>
      <c r="G333">
        <f t="shared" si="41"/>
        <v>92506.133333332924</v>
      </c>
      <c r="H333">
        <v>1</v>
      </c>
      <c r="I333">
        <f t="shared" si="37"/>
        <v>0</v>
      </c>
      <c r="J333">
        <f t="shared" si="38"/>
        <v>0</v>
      </c>
      <c r="K333">
        <f t="shared" si="39"/>
        <v>0</v>
      </c>
    </row>
    <row r="334" spans="1:11">
      <c r="A334" s="31">
        <v>46355</v>
      </c>
      <c r="B334">
        <f>Inputs!$L$44/30</f>
        <v>57.7</v>
      </c>
      <c r="C334">
        <f t="shared" si="36"/>
        <v>62861.300000000221</v>
      </c>
      <c r="D334">
        <f>Inputs!$L$46/30</f>
        <v>69.566666666666663</v>
      </c>
      <c r="E334">
        <f t="shared" si="40"/>
        <v>77724.433333333742</v>
      </c>
      <c r="F334">
        <f>Inputs!$L$48/30</f>
        <v>81.433333333333337</v>
      </c>
      <c r="G334">
        <f t="shared" si="41"/>
        <v>92587.566666666258</v>
      </c>
      <c r="H334">
        <v>1</v>
      </c>
      <c r="I334">
        <f t="shared" si="37"/>
        <v>0</v>
      </c>
      <c r="J334">
        <f t="shared" si="38"/>
        <v>0</v>
      </c>
      <c r="K334">
        <f t="shared" si="39"/>
        <v>0</v>
      </c>
    </row>
    <row r="335" spans="1:11">
      <c r="A335" s="31">
        <v>46356</v>
      </c>
      <c r="B335">
        <f>Inputs!$L$44/30</f>
        <v>57.7</v>
      </c>
      <c r="C335">
        <f t="shared" si="36"/>
        <v>62919.000000000218</v>
      </c>
      <c r="D335">
        <f>Inputs!$L$46/30</f>
        <v>69.566666666666663</v>
      </c>
      <c r="E335">
        <f t="shared" si="40"/>
        <v>77794.000000000407</v>
      </c>
      <c r="F335">
        <f>Inputs!$L$48/30</f>
        <v>81.433333333333337</v>
      </c>
      <c r="G335">
        <f t="shared" si="41"/>
        <v>92668.999999999593</v>
      </c>
      <c r="H335">
        <v>1</v>
      </c>
      <c r="I335">
        <f t="shared" si="37"/>
        <v>0</v>
      </c>
      <c r="J335">
        <f t="shared" si="38"/>
        <v>0</v>
      </c>
      <c r="K335">
        <f t="shared" si="39"/>
        <v>0</v>
      </c>
    </row>
    <row r="336" spans="1:11">
      <c r="A336" s="31">
        <v>46357</v>
      </c>
      <c r="B336">
        <f>Inputs!$M$44/31</f>
        <v>183.48387096774192</v>
      </c>
      <c r="C336">
        <f t="shared" ref="C336:C366" si="42">B336+C335</f>
        <v>63102.483870967961</v>
      </c>
      <c r="D336">
        <f>Inputs!$M$46/31</f>
        <v>230.45161290322579</v>
      </c>
      <c r="E336">
        <f t="shared" si="40"/>
        <v>78024.451612903635</v>
      </c>
      <c r="F336">
        <f>Inputs!$M$48/31</f>
        <v>277.41935483870969</v>
      </c>
      <c r="G336">
        <f t="shared" si="41"/>
        <v>92946.419354838305</v>
      </c>
      <c r="H336">
        <v>1</v>
      </c>
      <c r="I336">
        <f t="shared" si="37"/>
        <v>0</v>
      </c>
      <c r="J336">
        <f t="shared" si="38"/>
        <v>0</v>
      </c>
      <c r="K336">
        <f t="shared" si="39"/>
        <v>0</v>
      </c>
    </row>
    <row r="337" spans="1:11">
      <c r="A337" s="31">
        <v>46358</v>
      </c>
      <c r="B337">
        <f>Inputs!$M$44/31</f>
        <v>183.48387096774192</v>
      </c>
      <c r="C337">
        <f t="shared" si="42"/>
        <v>63285.967741935703</v>
      </c>
      <c r="D337">
        <f>Inputs!$M$46/31</f>
        <v>230.45161290322579</v>
      </c>
      <c r="E337">
        <f t="shared" si="40"/>
        <v>78254.903225806862</v>
      </c>
      <c r="F337">
        <f>Inputs!$M$48/31</f>
        <v>277.41935483870969</v>
      </c>
      <c r="G337">
        <f t="shared" si="41"/>
        <v>93223.838709677017</v>
      </c>
      <c r="H337">
        <v>1</v>
      </c>
      <c r="I337">
        <f t="shared" si="37"/>
        <v>0</v>
      </c>
      <c r="J337">
        <f t="shared" si="38"/>
        <v>0</v>
      </c>
      <c r="K337">
        <f t="shared" si="39"/>
        <v>0</v>
      </c>
    </row>
    <row r="338" spans="1:11">
      <c r="A338" s="31">
        <v>46359</v>
      </c>
      <c r="B338">
        <f>Inputs!$M$44/31</f>
        <v>183.48387096774192</v>
      </c>
      <c r="C338">
        <f t="shared" si="42"/>
        <v>63469.451612903445</v>
      </c>
      <c r="D338">
        <f>Inputs!$M$46/31</f>
        <v>230.45161290322579</v>
      </c>
      <c r="E338">
        <f t="shared" si="40"/>
        <v>78485.354838710089</v>
      </c>
      <c r="F338">
        <f>Inputs!$M$48/31</f>
        <v>277.41935483870969</v>
      </c>
      <c r="G338">
        <f t="shared" si="41"/>
        <v>93501.258064515729</v>
      </c>
      <c r="H338">
        <v>1</v>
      </c>
      <c r="I338">
        <f t="shared" si="37"/>
        <v>0</v>
      </c>
      <c r="J338">
        <f t="shared" si="38"/>
        <v>0</v>
      </c>
      <c r="K338">
        <f t="shared" si="39"/>
        <v>0</v>
      </c>
    </row>
    <row r="339" spans="1:11">
      <c r="A339" s="31">
        <v>46360</v>
      </c>
      <c r="B339">
        <f>Inputs!$M$44/31</f>
        <v>183.48387096774192</v>
      </c>
      <c r="C339">
        <f t="shared" si="42"/>
        <v>63652.935483871188</v>
      </c>
      <c r="D339">
        <f>Inputs!$M$46/31</f>
        <v>230.45161290322579</v>
      </c>
      <c r="E339">
        <f t="shared" si="40"/>
        <v>78715.806451613316</v>
      </c>
      <c r="F339">
        <f>Inputs!$M$48/31</f>
        <v>277.41935483870969</v>
      </c>
      <c r="G339">
        <f t="shared" si="41"/>
        <v>93778.677419354441</v>
      </c>
      <c r="H339">
        <v>1</v>
      </c>
      <c r="I339">
        <f t="shared" si="37"/>
        <v>0</v>
      </c>
      <c r="J339">
        <f t="shared" si="38"/>
        <v>0</v>
      </c>
      <c r="K339">
        <f t="shared" si="39"/>
        <v>0</v>
      </c>
    </row>
    <row r="340" spans="1:11">
      <c r="A340" s="31">
        <v>46361</v>
      </c>
      <c r="B340">
        <f>Inputs!$M$44/31</f>
        <v>183.48387096774192</v>
      </c>
      <c r="C340">
        <f t="shared" si="42"/>
        <v>63836.41935483893</v>
      </c>
      <c r="D340">
        <f>Inputs!$M$46/31</f>
        <v>230.45161290322579</v>
      </c>
      <c r="E340">
        <f t="shared" si="40"/>
        <v>78946.258064516544</v>
      </c>
      <c r="F340">
        <f>Inputs!$M$48/31</f>
        <v>277.41935483870969</v>
      </c>
      <c r="G340">
        <f t="shared" si="41"/>
        <v>94056.096774193153</v>
      </c>
      <c r="H340">
        <v>1</v>
      </c>
      <c r="I340">
        <f t="shared" si="37"/>
        <v>0</v>
      </c>
      <c r="J340">
        <f t="shared" si="38"/>
        <v>0</v>
      </c>
      <c r="K340">
        <f t="shared" si="39"/>
        <v>0</v>
      </c>
    </row>
    <row r="341" spans="1:11">
      <c r="A341" s="31">
        <v>46362</v>
      </c>
      <c r="B341">
        <f>Inputs!$M$44/31</f>
        <v>183.48387096774192</v>
      </c>
      <c r="C341">
        <f t="shared" si="42"/>
        <v>64019.903225806673</v>
      </c>
      <c r="D341">
        <f>Inputs!$M$46/31</f>
        <v>230.45161290322579</v>
      </c>
      <c r="E341">
        <f t="shared" si="40"/>
        <v>79176.709677419771</v>
      </c>
      <c r="F341">
        <f>Inputs!$M$48/31</f>
        <v>277.41935483870969</v>
      </c>
      <c r="G341">
        <f t="shared" si="41"/>
        <v>94333.516129031865</v>
      </c>
      <c r="H341">
        <v>1</v>
      </c>
      <c r="I341">
        <f t="shared" si="37"/>
        <v>0</v>
      </c>
      <c r="J341">
        <f t="shared" si="38"/>
        <v>0</v>
      </c>
      <c r="K341">
        <f t="shared" si="39"/>
        <v>0</v>
      </c>
    </row>
    <row r="342" spans="1:11">
      <c r="A342" s="31">
        <v>46363</v>
      </c>
      <c r="B342">
        <f>Inputs!$M$44/31</f>
        <v>183.48387096774192</v>
      </c>
      <c r="C342">
        <f t="shared" si="42"/>
        <v>64203.387096774415</v>
      </c>
      <c r="D342">
        <f>Inputs!$M$46/31</f>
        <v>230.45161290322579</v>
      </c>
      <c r="E342">
        <f t="shared" si="40"/>
        <v>79407.161290322998</v>
      </c>
      <c r="F342">
        <f>Inputs!$M$48/31</f>
        <v>277.41935483870969</v>
      </c>
      <c r="G342">
        <f t="shared" si="41"/>
        <v>94610.935483870577</v>
      </c>
      <c r="H342">
        <v>1</v>
      </c>
      <c r="I342">
        <f t="shared" si="37"/>
        <v>0</v>
      </c>
      <c r="J342">
        <f t="shared" si="38"/>
        <v>0</v>
      </c>
      <c r="K342">
        <f t="shared" si="39"/>
        <v>0</v>
      </c>
    </row>
    <row r="343" spans="1:11">
      <c r="A343" s="31">
        <v>46364</v>
      </c>
      <c r="B343">
        <f>Inputs!$M$44/31</f>
        <v>183.48387096774192</v>
      </c>
      <c r="C343">
        <f t="shared" si="42"/>
        <v>64386.870967742158</v>
      </c>
      <c r="D343">
        <f>Inputs!$M$46/31</f>
        <v>230.45161290322579</v>
      </c>
      <c r="E343">
        <f t="shared" si="40"/>
        <v>79637.612903226225</v>
      </c>
      <c r="F343">
        <f>Inputs!$M$48/31</f>
        <v>277.41935483870969</v>
      </c>
      <c r="G343">
        <f t="shared" si="41"/>
        <v>94888.354838709289</v>
      </c>
      <c r="H343">
        <v>1</v>
      </c>
      <c r="I343">
        <f t="shared" si="37"/>
        <v>0</v>
      </c>
      <c r="J343">
        <f t="shared" si="38"/>
        <v>0</v>
      </c>
      <c r="K343">
        <f t="shared" si="39"/>
        <v>0</v>
      </c>
    </row>
    <row r="344" spans="1:11">
      <c r="A344" s="31">
        <v>46365</v>
      </c>
      <c r="B344">
        <f>Inputs!$M$44/31</f>
        <v>183.48387096774192</v>
      </c>
      <c r="C344">
        <f t="shared" si="42"/>
        <v>64570.3548387099</v>
      </c>
      <c r="D344">
        <f>Inputs!$M$46/31</f>
        <v>230.45161290322579</v>
      </c>
      <c r="E344">
        <f t="shared" si="40"/>
        <v>79868.064516129452</v>
      </c>
      <c r="F344">
        <f>Inputs!$M$48/31</f>
        <v>277.41935483870969</v>
      </c>
      <c r="G344">
        <f t="shared" si="41"/>
        <v>95165.774193548001</v>
      </c>
      <c r="H344">
        <v>1</v>
      </c>
      <c r="I344">
        <f t="shared" si="37"/>
        <v>0</v>
      </c>
      <c r="J344">
        <f t="shared" si="38"/>
        <v>0</v>
      </c>
      <c r="K344">
        <f t="shared" si="39"/>
        <v>0</v>
      </c>
    </row>
    <row r="345" spans="1:11">
      <c r="A345" s="31">
        <v>46366</v>
      </c>
      <c r="B345">
        <f>Inputs!$M$44/31</f>
        <v>183.48387096774192</v>
      </c>
      <c r="C345">
        <f t="shared" si="42"/>
        <v>64753.838709677642</v>
      </c>
      <c r="D345">
        <f>Inputs!$M$46/31</f>
        <v>230.45161290322579</v>
      </c>
      <c r="E345">
        <f t="shared" si="40"/>
        <v>80098.51612903268</v>
      </c>
      <c r="F345">
        <f>Inputs!$M$48/31</f>
        <v>277.41935483870969</v>
      </c>
      <c r="G345">
        <f t="shared" si="41"/>
        <v>95443.193548386713</v>
      </c>
      <c r="H345">
        <v>1</v>
      </c>
      <c r="I345">
        <f t="shared" si="37"/>
        <v>0</v>
      </c>
      <c r="J345">
        <f t="shared" si="38"/>
        <v>0</v>
      </c>
      <c r="K345">
        <f t="shared" si="39"/>
        <v>0</v>
      </c>
    </row>
    <row r="346" spans="1:11">
      <c r="A346" s="31">
        <v>46367</v>
      </c>
      <c r="B346">
        <f>Inputs!$M$44/31</f>
        <v>183.48387096774192</v>
      </c>
      <c r="C346">
        <f t="shared" si="42"/>
        <v>64937.322580645385</v>
      </c>
      <c r="D346">
        <f>Inputs!$M$46/31</f>
        <v>230.45161290322579</v>
      </c>
      <c r="E346">
        <f t="shared" si="40"/>
        <v>80328.967741935907</v>
      </c>
      <c r="F346">
        <f>Inputs!$M$48/31</f>
        <v>277.41935483870969</v>
      </c>
      <c r="G346">
        <f t="shared" si="41"/>
        <v>95720.612903225425</v>
      </c>
      <c r="H346">
        <v>1</v>
      </c>
      <c r="I346">
        <f t="shared" si="37"/>
        <v>0</v>
      </c>
      <c r="J346">
        <f t="shared" si="38"/>
        <v>0</v>
      </c>
      <c r="K346">
        <f t="shared" si="39"/>
        <v>0</v>
      </c>
    </row>
    <row r="347" spans="1:11">
      <c r="A347" s="31">
        <v>46368</v>
      </c>
      <c r="B347">
        <f>Inputs!$M$44/31</f>
        <v>183.48387096774192</v>
      </c>
      <c r="C347">
        <f t="shared" si="42"/>
        <v>65120.806451613127</v>
      </c>
      <c r="D347">
        <f>Inputs!$M$46/31</f>
        <v>230.45161290322579</v>
      </c>
      <c r="E347">
        <f t="shared" si="40"/>
        <v>80559.419354839134</v>
      </c>
      <c r="F347">
        <f>Inputs!$M$48/31</f>
        <v>277.41935483870969</v>
      </c>
      <c r="G347">
        <f t="shared" si="41"/>
        <v>95998.032258064137</v>
      </c>
      <c r="H347">
        <v>1</v>
      </c>
      <c r="I347">
        <f t="shared" si="37"/>
        <v>0</v>
      </c>
      <c r="J347">
        <f t="shared" si="38"/>
        <v>0</v>
      </c>
      <c r="K347">
        <f t="shared" si="39"/>
        <v>0</v>
      </c>
    </row>
    <row r="348" spans="1:11">
      <c r="A348" s="31">
        <v>46369</v>
      </c>
      <c r="B348">
        <f>Inputs!$M$44/31</f>
        <v>183.48387096774192</v>
      </c>
      <c r="C348">
        <f t="shared" si="42"/>
        <v>65304.29032258087</v>
      </c>
      <c r="D348">
        <f>Inputs!$M$46/31</f>
        <v>230.45161290322579</v>
      </c>
      <c r="E348">
        <f t="shared" si="40"/>
        <v>80789.870967742361</v>
      </c>
      <c r="F348">
        <f>Inputs!$M$48/31</f>
        <v>277.41935483870969</v>
      </c>
      <c r="G348">
        <f t="shared" si="41"/>
        <v>96275.451612902849</v>
      </c>
      <c r="H348">
        <v>1</v>
      </c>
      <c r="I348">
        <f t="shared" si="37"/>
        <v>0</v>
      </c>
      <c r="J348">
        <f t="shared" si="38"/>
        <v>0</v>
      </c>
      <c r="K348">
        <f t="shared" si="39"/>
        <v>0</v>
      </c>
    </row>
    <row r="349" spans="1:11">
      <c r="A349" s="31">
        <v>46370</v>
      </c>
      <c r="B349">
        <f>Inputs!$M$44/31</f>
        <v>183.48387096774192</v>
      </c>
      <c r="C349">
        <f t="shared" si="42"/>
        <v>65487.774193548612</v>
      </c>
      <c r="D349">
        <f>Inputs!$M$46/31</f>
        <v>230.45161290322579</v>
      </c>
      <c r="E349">
        <f t="shared" si="40"/>
        <v>81020.322580645588</v>
      </c>
      <c r="F349">
        <f>Inputs!$M$48/31</f>
        <v>277.41935483870969</v>
      </c>
      <c r="G349">
        <f t="shared" si="41"/>
        <v>96552.870967741561</v>
      </c>
      <c r="H349">
        <v>1</v>
      </c>
      <c r="I349">
        <f t="shared" si="37"/>
        <v>0</v>
      </c>
      <c r="J349">
        <f t="shared" si="38"/>
        <v>0</v>
      </c>
      <c r="K349">
        <f t="shared" si="39"/>
        <v>0</v>
      </c>
    </row>
    <row r="350" spans="1:11">
      <c r="A350" s="31">
        <v>46371</v>
      </c>
      <c r="B350">
        <f>Inputs!$M$44/31</f>
        <v>183.48387096774192</v>
      </c>
      <c r="C350">
        <f t="shared" si="42"/>
        <v>65671.258064516354</v>
      </c>
      <c r="D350">
        <f>Inputs!$M$46/31</f>
        <v>230.45161290322579</v>
      </c>
      <c r="E350">
        <f t="shared" si="40"/>
        <v>81250.774193548816</v>
      </c>
      <c r="F350">
        <f>Inputs!$M$48/31</f>
        <v>277.41935483870969</v>
      </c>
      <c r="G350">
        <f t="shared" si="41"/>
        <v>96830.290322580273</v>
      </c>
      <c r="H350">
        <v>1</v>
      </c>
      <c r="I350">
        <f t="shared" si="37"/>
        <v>0</v>
      </c>
      <c r="J350">
        <f t="shared" si="38"/>
        <v>0</v>
      </c>
      <c r="K350">
        <f t="shared" si="39"/>
        <v>0</v>
      </c>
    </row>
    <row r="351" spans="1:11">
      <c r="A351" s="31">
        <v>46372</v>
      </c>
      <c r="B351">
        <f>Inputs!$M$44/31</f>
        <v>183.48387096774192</v>
      </c>
      <c r="C351">
        <f t="shared" si="42"/>
        <v>65854.741935484097</v>
      </c>
      <c r="D351">
        <f>Inputs!$M$46/31</f>
        <v>230.45161290322579</v>
      </c>
      <c r="E351">
        <f t="shared" si="40"/>
        <v>81481.225806452043</v>
      </c>
      <c r="F351">
        <f>Inputs!$M$48/31</f>
        <v>277.41935483870969</v>
      </c>
      <c r="G351">
        <f t="shared" si="41"/>
        <v>97107.709677418985</v>
      </c>
      <c r="H351">
        <v>1</v>
      </c>
      <c r="I351">
        <f t="shared" si="37"/>
        <v>0</v>
      </c>
      <c r="J351">
        <f t="shared" si="38"/>
        <v>0</v>
      </c>
      <c r="K351">
        <f t="shared" si="39"/>
        <v>0</v>
      </c>
    </row>
    <row r="352" spans="1:11">
      <c r="A352" s="31">
        <v>46373</v>
      </c>
      <c r="B352">
        <f>Inputs!$M$44/31</f>
        <v>183.48387096774192</v>
      </c>
      <c r="C352">
        <f t="shared" si="42"/>
        <v>66038.225806451839</v>
      </c>
      <c r="D352">
        <f>Inputs!$M$46/31</f>
        <v>230.45161290322579</v>
      </c>
      <c r="E352">
        <f t="shared" si="40"/>
        <v>81711.67741935527</v>
      </c>
      <c r="F352">
        <f>Inputs!$M$48/31</f>
        <v>277.41935483870969</v>
      </c>
      <c r="G352">
        <f t="shared" si="41"/>
        <v>97385.129032257697</v>
      </c>
      <c r="H352">
        <v>1</v>
      </c>
      <c r="I352">
        <f t="shared" si="37"/>
        <v>0</v>
      </c>
      <c r="J352">
        <f t="shared" si="38"/>
        <v>0</v>
      </c>
      <c r="K352">
        <f t="shared" si="39"/>
        <v>0</v>
      </c>
    </row>
    <row r="353" spans="1:11">
      <c r="A353" s="31">
        <v>46374</v>
      </c>
      <c r="B353">
        <f>Inputs!$M$44/31</f>
        <v>183.48387096774192</v>
      </c>
      <c r="C353">
        <f t="shared" si="42"/>
        <v>66221.709677419582</v>
      </c>
      <c r="D353">
        <f>Inputs!$M$46/31</f>
        <v>230.45161290322579</v>
      </c>
      <c r="E353">
        <f t="shared" si="40"/>
        <v>81942.129032258497</v>
      </c>
      <c r="F353">
        <f>Inputs!$M$48/31</f>
        <v>277.41935483870969</v>
      </c>
      <c r="G353">
        <f t="shared" si="41"/>
        <v>97662.548387096409</v>
      </c>
      <c r="H353">
        <v>1</v>
      </c>
      <c r="I353">
        <f t="shared" si="37"/>
        <v>0</v>
      </c>
      <c r="J353">
        <f t="shared" si="38"/>
        <v>0</v>
      </c>
      <c r="K353">
        <f t="shared" si="39"/>
        <v>0</v>
      </c>
    </row>
    <row r="354" spans="1:11">
      <c r="A354" s="31">
        <v>46375</v>
      </c>
      <c r="B354">
        <f>Inputs!$M$44/31</f>
        <v>183.48387096774192</v>
      </c>
      <c r="C354">
        <f t="shared" si="42"/>
        <v>66405.193548387324</v>
      </c>
      <c r="D354">
        <f>Inputs!$M$46/31</f>
        <v>230.45161290322579</v>
      </c>
      <c r="E354">
        <f t="shared" si="40"/>
        <v>82172.580645161725</v>
      </c>
      <c r="F354">
        <f>Inputs!$M$48/31</f>
        <v>277.41935483870969</v>
      </c>
      <c r="G354">
        <f t="shared" si="41"/>
        <v>97939.967741935121</v>
      </c>
      <c r="H354">
        <v>1</v>
      </c>
      <c r="I354">
        <f t="shared" si="37"/>
        <v>0</v>
      </c>
      <c r="J354">
        <f t="shared" si="38"/>
        <v>0</v>
      </c>
      <c r="K354">
        <f t="shared" si="39"/>
        <v>0</v>
      </c>
    </row>
    <row r="355" spans="1:11">
      <c r="A355" s="31">
        <v>46376</v>
      </c>
      <c r="B355">
        <f>Inputs!$M$44/31</f>
        <v>183.48387096774192</v>
      </c>
      <c r="C355">
        <f t="shared" si="42"/>
        <v>66588.677419355066</v>
      </c>
      <c r="D355">
        <f>Inputs!$M$46/31</f>
        <v>230.45161290322579</v>
      </c>
      <c r="E355">
        <f t="shared" si="40"/>
        <v>82403.032258064952</v>
      </c>
      <c r="F355">
        <f>Inputs!$M$48/31</f>
        <v>277.41935483870969</v>
      </c>
      <c r="G355">
        <f t="shared" si="41"/>
        <v>98217.387096773833</v>
      </c>
      <c r="H355">
        <v>1</v>
      </c>
      <c r="I355">
        <f t="shared" si="37"/>
        <v>0</v>
      </c>
      <c r="J355">
        <f t="shared" si="38"/>
        <v>0</v>
      </c>
      <c r="K355">
        <f t="shared" si="39"/>
        <v>0</v>
      </c>
    </row>
    <row r="356" spans="1:11">
      <c r="A356" s="31">
        <v>46377</v>
      </c>
      <c r="B356">
        <f>Inputs!$M$44/31</f>
        <v>183.48387096774192</v>
      </c>
      <c r="C356">
        <f t="shared" si="42"/>
        <v>66772.161290322809</v>
      </c>
      <c r="D356">
        <f>Inputs!$M$46/31</f>
        <v>230.45161290322579</v>
      </c>
      <c r="E356">
        <f t="shared" si="40"/>
        <v>82633.483870968179</v>
      </c>
      <c r="F356">
        <f>Inputs!$M$48/31</f>
        <v>277.41935483870969</v>
      </c>
      <c r="G356">
        <f t="shared" si="41"/>
        <v>98494.806451612545</v>
      </c>
      <c r="H356">
        <v>1</v>
      </c>
      <c r="I356">
        <f t="shared" si="37"/>
        <v>0</v>
      </c>
      <c r="J356">
        <f t="shared" si="38"/>
        <v>0</v>
      </c>
      <c r="K356">
        <f t="shared" si="39"/>
        <v>0</v>
      </c>
    </row>
    <row r="357" spans="1:11">
      <c r="A357" s="31">
        <v>46378</v>
      </c>
      <c r="B357">
        <f>Inputs!$M$44/31</f>
        <v>183.48387096774192</v>
      </c>
      <c r="C357">
        <f t="shared" si="42"/>
        <v>66955.645161290551</v>
      </c>
      <c r="D357">
        <f>Inputs!$M$46/31</f>
        <v>230.45161290322579</v>
      </c>
      <c r="E357">
        <f t="shared" si="40"/>
        <v>82863.935483871406</v>
      </c>
      <c r="F357">
        <f>Inputs!$M$48/31</f>
        <v>277.41935483870969</v>
      </c>
      <c r="G357">
        <f t="shared" si="41"/>
        <v>98772.225806451257</v>
      </c>
      <c r="H357">
        <v>1</v>
      </c>
      <c r="I357">
        <f t="shared" si="37"/>
        <v>0</v>
      </c>
      <c r="J357">
        <f t="shared" si="38"/>
        <v>0</v>
      </c>
      <c r="K357">
        <f t="shared" si="39"/>
        <v>0</v>
      </c>
    </row>
    <row r="358" spans="1:11">
      <c r="A358" s="31">
        <v>46379</v>
      </c>
      <c r="B358">
        <f>Inputs!$M$44/31</f>
        <v>183.48387096774192</v>
      </c>
      <c r="C358">
        <f t="shared" si="42"/>
        <v>67139.129032258294</v>
      </c>
      <c r="D358">
        <f>Inputs!$M$46/31</f>
        <v>230.45161290322579</v>
      </c>
      <c r="E358">
        <f t="shared" si="40"/>
        <v>83094.387096774633</v>
      </c>
      <c r="F358">
        <f>Inputs!$M$48/31</f>
        <v>277.41935483870969</v>
      </c>
      <c r="G358">
        <f t="shared" si="41"/>
        <v>99049.645161289969</v>
      </c>
      <c r="H358">
        <v>1</v>
      </c>
      <c r="I358">
        <f t="shared" si="37"/>
        <v>0</v>
      </c>
      <c r="J358">
        <f t="shared" si="38"/>
        <v>0</v>
      </c>
      <c r="K358">
        <f t="shared" si="39"/>
        <v>0</v>
      </c>
    </row>
    <row r="359" spans="1:11">
      <c r="A359" s="31">
        <v>46380</v>
      </c>
      <c r="B359">
        <f>Inputs!$M$44/31</f>
        <v>183.48387096774192</v>
      </c>
      <c r="C359">
        <f t="shared" si="42"/>
        <v>67322.612903226036</v>
      </c>
      <c r="D359">
        <f>Inputs!$M$46/31</f>
        <v>230.45161290322579</v>
      </c>
      <c r="E359">
        <f t="shared" si="40"/>
        <v>83324.838709677861</v>
      </c>
      <c r="F359">
        <f>Inputs!$M$48/31</f>
        <v>277.41935483870969</v>
      </c>
      <c r="G359">
        <f t="shared" si="41"/>
        <v>99327.064516128681</v>
      </c>
      <c r="H359">
        <v>1</v>
      </c>
      <c r="I359">
        <f t="shared" si="37"/>
        <v>0</v>
      </c>
      <c r="J359">
        <f t="shared" si="38"/>
        <v>0</v>
      </c>
      <c r="K359">
        <f t="shared" si="39"/>
        <v>0</v>
      </c>
    </row>
    <row r="360" spans="1:11">
      <c r="A360" s="31">
        <v>46381</v>
      </c>
      <c r="B360">
        <f>Inputs!$M$44/31</f>
        <v>183.48387096774192</v>
      </c>
      <c r="C360">
        <f t="shared" si="42"/>
        <v>67506.096774193778</v>
      </c>
      <c r="D360">
        <f>Inputs!$M$46/31</f>
        <v>230.45161290322579</v>
      </c>
      <c r="E360">
        <f t="shared" si="40"/>
        <v>83555.290322581088</v>
      </c>
      <c r="F360">
        <f>Inputs!$M$48/31</f>
        <v>277.41935483870969</v>
      </c>
      <c r="G360">
        <f t="shared" si="41"/>
        <v>99604.483870967393</v>
      </c>
      <c r="H360">
        <v>1</v>
      </c>
      <c r="I360">
        <f t="shared" si="37"/>
        <v>0</v>
      </c>
      <c r="J360">
        <f t="shared" si="38"/>
        <v>0</v>
      </c>
      <c r="K360">
        <f t="shared" si="39"/>
        <v>0</v>
      </c>
    </row>
    <row r="361" spans="1:11">
      <c r="A361" s="31">
        <v>46382</v>
      </c>
      <c r="B361">
        <f>Inputs!$M$44/31</f>
        <v>183.48387096774192</v>
      </c>
      <c r="C361">
        <f t="shared" si="42"/>
        <v>67689.580645161521</v>
      </c>
      <c r="D361">
        <f>Inputs!$M$46/31</f>
        <v>230.45161290322579</v>
      </c>
      <c r="E361">
        <f t="shared" si="40"/>
        <v>83785.741935484315</v>
      </c>
      <c r="F361">
        <f>Inputs!$M$48/31</f>
        <v>277.41935483870969</v>
      </c>
      <c r="G361">
        <f t="shared" si="41"/>
        <v>99881.903225806105</v>
      </c>
      <c r="H361">
        <v>1</v>
      </c>
      <c r="I361">
        <f t="shared" si="37"/>
        <v>0</v>
      </c>
      <c r="J361">
        <f t="shared" si="38"/>
        <v>0</v>
      </c>
      <c r="K361">
        <f t="shared" si="39"/>
        <v>0</v>
      </c>
    </row>
    <row r="362" spans="1:11">
      <c r="A362" s="31">
        <v>46383</v>
      </c>
      <c r="B362">
        <f>Inputs!$M$44/31</f>
        <v>183.48387096774192</v>
      </c>
      <c r="C362">
        <f t="shared" si="42"/>
        <v>67873.064516129263</v>
      </c>
      <c r="D362">
        <f>Inputs!$M$46/31</f>
        <v>230.45161290322579</v>
      </c>
      <c r="E362">
        <f t="shared" si="40"/>
        <v>84016.193548387542</v>
      </c>
      <c r="F362">
        <f>Inputs!$M$48/31</f>
        <v>277.41935483870969</v>
      </c>
      <c r="G362">
        <f t="shared" si="41"/>
        <v>100159.32258064482</v>
      </c>
      <c r="H362">
        <v>1</v>
      </c>
      <c r="I362">
        <f t="shared" si="37"/>
        <v>0</v>
      </c>
      <c r="J362">
        <f t="shared" si="38"/>
        <v>0</v>
      </c>
      <c r="K362">
        <f t="shared" si="39"/>
        <v>0</v>
      </c>
    </row>
    <row r="363" spans="1:11">
      <c r="A363" s="31">
        <v>46384</v>
      </c>
      <c r="B363">
        <f>Inputs!$M$44/31</f>
        <v>183.48387096774192</v>
      </c>
      <c r="C363">
        <f t="shared" si="42"/>
        <v>68056.548387097006</v>
      </c>
      <c r="D363">
        <f>Inputs!$M$46/31</f>
        <v>230.45161290322579</v>
      </c>
      <c r="E363">
        <f t="shared" si="40"/>
        <v>84246.645161290769</v>
      </c>
      <c r="F363">
        <f>Inputs!$M$48/31</f>
        <v>277.41935483870969</v>
      </c>
      <c r="G363">
        <f t="shared" si="41"/>
        <v>100436.74193548353</v>
      </c>
      <c r="H363">
        <v>1</v>
      </c>
      <c r="I363">
        <f t="shared" si="37"/>
        <v>0</v>
      </c>
      <c r="J363">
        <f t="shared" si="38"/>
        <v>0</v>
      </c>
      <c r="K363">
        <f t="shared" si="39"/>
        <v>0</v>
      </c>
    </row>
    <row r="364" spans="1:11">
      <c r="A364" s="31">
        <v>46385</v>
      </c>
      <c r="B364">
        <f>Inputs!$M$44/31</f>
        <v>183.48387096774192</v>
      </c>
      <c r="C364">
        <f t="shared" si="42"/>
        <v>68240.032258064748</v>
      </c>
      <c r="D364">
        <f>Inputs!$M$46/31</f>
        <v>230.45161290322579</v>
      </c>
      <c r="E364">
        <f t="shared" si="40"/>
        <v>84477.096774193997</v>
      </c>
      <c r="F364">
        <f>Inputs!$M$48/31</f>
        <v>277.41935483870969</v>
      </c>
      <c r="G364">
        <f t="shared" si="41"/>
        <v>100714.16129032224</v>
      </c>
      <c r="H364">
        <v>1</v>
      </c>
      <c r="I364">
        <f t="shared" si="37"/>
        <v>0</v>
      </c>
      <c r="J364">
        <f t="shared" si="38"/>
        <v>0</v>
      </c>
      <c r="K364">
        <f t="shared" si="39"/>
        <v>0</v>
      </c>
    </row>
    <row r="365" spans="1:11">
      <c r="A365" s="31">
        <v>46386</v>
      </c>
      <c r="B365">
        <f>Inputs!$M$44/31</f>
        <v>183.48387096774192</v>
      </c>
      <c r="C365">
        <f t="shared" si="42"/>
        <v>68423.51612903249</v>
      </c>
      <c r="D365">
        <f>Inputs!$M$46/31</f>
        <v>230.45161290322579</v>
      </c>
      <c r="E365">
        <f t="shared" si="40"/>
        <v>84707.548387097224</v>
      </c>
      <c r="F365">
        <f>Inputs!$M$48/31</f>
        <v>277.41935483870969</v>
      </c>
      <c r="G365">
        <f t="shared" si="41"/>
        <v>100991.58064516095</v>
      </c>
      <c r="H365">
        <v>1</v>
      </c>
      <c r="I365">
        <f t="shared" si="37"/>
        <v>0</v>
      </c>
      <c r="J365">
        <f t="shared" si="38"/>
        <v>0</v>
      </c>
      <c r="K365">
        <f t="shared" si="39"/>
        <v>0</v>
      </c>
    </row>
    <row r="366" spans="1:11">
      <c r="A366" s="31">
        <v>46387</v>
      </c>
      <c r="B366">
        <f>Inputs!$M$44/31</f>
        <v>183.48387096774192</v>
      </c>
      <c r="C366">
        <f t="shared" si="42"/>
        <v>68607.000000000233</v>
      </c>
      <c r="D366">
        <f>Inputs!$M$46/31</f>
        <v>230.45161290322579</v>
      </c>
      <c r="E366">
        <f t="shared" si="40"/>
        <v>84938.000000000451</v>
      </c>
      <c r="F366">
        <f>Inputs!$M$48/31</f>
        <v>277.41935483870969</v>
      </c>
      <c r="G366">
        <f t="shared" si="41"/>
        <v>101268.99999999967</v>
      </c>
      <c r="H366">
        <v>1</v>
      </c>
      <c r="I366">
        <f t="shared" si="37"/>
        <v>0</v>
      </c>
      <c r="J366">
        <f t="shared" si="38"/>
        <v>0</v>
      </c>
      <c r="K366">
        <f t="shared" si="39"/>
        <v>0</v>
      </c>
    </row>
    <row r="367" spans="1:11">
      <c r="C367" s="32"/>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N4"/>
  <sheetViews>
    <sheetView workbookViewId="0">
      <selection activeCell="C2" sqref="C2:N4"/>
    </sheetView>
  </sheetViews>
  <sheetFormatPr defaultRowHeight="15"/>
  <cols>
    <col min="2" max="2" width="21.5703125" customWidth="1"/>
  </cols>
  <sheetData>
    <row r="1" spans="1:14">
      <c r="A1" s="2" t="s">
        <v>18</v>
      </c>
      <c r="B1" s="2" t="s">
        <v>0</v>
      </c>
      <c r="C1" s="2">
        <v>1</v>
      </c>
      <c r="D1" s="2">
        <v>2</v>
      </c>
      <c r="E1" s="2">
        <v>3</v>
      </c>
      <c r="F1" s="2">
        <v>4</v>
      </c>
      <c r="G1" s="2">
        <v>5</v>
      </c>
      <c r="H1" s="2">
        <v>6</v>
      </c>
      <c r="I1" s="2">
        <v>7</v>
      </c>
      <c r="J1" s="2">
        <v>8</v>
      </c>
      <c r="K1" s="2">
        <v>9</v>
      </c>
      <c r="L1" s="2">
        <v>10</v>
      </c>
      <c r="M1" s="2">
        <v>11</v>
      </c>
      <c r="N1" s="2">
        <v>12</v>
      </c>
    </row>
    <row r="2" spans="1:14">
      <c r="A2" t="str">
        <f>IF(Model!$O$14="3 Year Average (2021-2023)",Commercial_Landings_Month!A7,Commercial_Landings_Month!A3)</f>
        <v>2021-2023</v>
      </c>
      <c r="B2" t="str">
        <f>IF(Model!$O$14="3 Year Average (2021-2023)",Commercial_Landings_Month!B7,Commercial_Landings_Month!B3)</f>
        <v>Average Landings</v>
      </c>
      <c r="C2" s="29">
        <f>IF(Model!$O$14="3 Year Average (2021-2023)",Commercial_Landings_Month!C7,Commercial_Landings_Month!C3)</f>
        <v>18405</v>
      </c>
      <c r="D2" s="29">
        <f>IF(Model!$O$14="3 Year Average (2021-2023)",Commercial_Landings_Month!D7,Commercial_Landings_Month!D3)</f>
        <v>14436</v>
      </c>
      <c r="E2" s="29">
        <f>IF(Model!$O$14="3 Year Average (2021-2023)",Commercial_Landings_Month!E7,Commercial_Landings_Month!E3)</f>
        <v>5888</v>
      </c>
      <c r="F2" s="29">
        <f>IF(Model!$O$14="3 Year Average (2021-2023)",Commercial_Landings_Month!F7,Commercial_Landings_Month!F3)</f>
        <v>6179</v>
      </c>
      <c r="G2" s="29">
        <f>IF(Model!$O$14="3 Year Average (2021-2023)",Commercial_Landings_Month!G7,Commercial_Landings_Month!G3)</f>
        <v>3874</v>
      </c>
      <c r="H2" s="29">
        <f>IF(Model!$O$14="3 Year Average (2021-2023)",Commercial_Landings_Month!H7,Commercial_Landings_Month!H3)</f>
        <v>3913</v>
      </c>
      <c r="I2" s="29">
        <f>IF(Model!$O$14="3 Year Average (2021-2023)",Commercial_Landings_Month!I7,Commercial_Landings_Month!I3)</f>
        <v>1916</v>
      </c>
      <c r="J2" s="29">
        <f>IF(Model!$O$14="3 Year Average (2021-2023)",Commercial_Landings_Month!J7,Commercial_Landings_Month!J3)</f>
        <v>2624</v>
      </c>
      <c r="K2" s="29">
        <f>IF(Model!$O$14="3 Year Average (2021-2023)",Commercial_Landings_Month!K7,Commercial_Landings_Month!K3)</f>
        <v>2033</v>
      </c>
      <c r="L2" s="29">
        <f>IF(Model!$O$14="3 Year Average (2021-2023)",Commercial_Landings_Month!L7,Commercial_Landings_Month!L3)</f>
        <v>1920</v>
      </c>
      <c r="M2" s="29">
        <f>IF(Model!$O$14="3 Year Average (2021-2023)",Commercial_Landings_Month!M7,Commercial_Landings_Month!M3)</f>
        <v>1731</v>
      </c>
      <c r="N2" s="29">
        <f>IF(Model!$O$14="3 Year Average (2021-2023)",Commercial_Landings_Month!N7,Commercial_Landings_Month!N3)</f>
        <v>5688</v>
      </c>
    </row>
    <row r="3" spans="1:14">
      <c r="A3" t="str">
        <f>IF(Model!$O$14="3 Year Average (2021-2023)",Commercial_Landings_Month!A8,Commercial_Landings_Month!A4)</f>
        <v>2021-2023</v>
      </c>
      <c r="B3" s="34" t="str">
        <f>IF(Model!$O$14="3 Year Average (2021-2023)",Commercial_Landings_Month!B8,Commercial_Landings_Month!B4)</f>
        <v>Average Landings +1 SE</v>
      </c>
      <c r="C3" s="29">
        <f>IF(Model!$O$14="3 Year Average (2021-2023)",Commercial_Landings_Month!C8,Commercial_Landings_Month!C4)</f>
        <v>22415</v>
      </c>
      <c r="D3" s="29">
        <f>IF(Model!$O$14="3 Year Average (2021-2023)",Commercial_Landings_Month!D8,Commercial_Landings_Month!D4)</f>
        <v>17624</v>
      </c>
      <c r="E3" s="29">
        <f>IF(Model!$O$14="3 Year Average (2021-2023)",Commercial_Landings_Month!E8,Commercial_Landings_Month!E4)</f>
        <v>6058</v>
      </c>
      <c r="F3" s="29">
        <f>IF(Model!$O$14="3 Year Average (2021-2023)",Commercial_Landings_Month!F8,Commercial_Landings_Month!F4)</f>
        <v>7711</v>
      </c>
      <c r="G3" s="29">
        <f>IF(Model!$O$14="3 Year Average (2021-2023)",Commercial_Landings_Month!G8,Commercial_Landings_Month!G4)</f>
        <v>5480</v>
      </c>
      <c r="H3" s="29">
        <f>IF(Model!$O$14="3 Year Average (2021-2023)",Commercial_Landings_Month!H8,Commercial_Landings_Month!H4)</f>
        <v>5410</v>
      </c>
      <c r="I3" s="29">
        <f>IF(Model!$O$14="3 Year Average (2021-2023)",Commercial_Landings_Month!I8,Commercial_Landings_Month!I4)</f>
        <v>2108</v>
      </c>
      <c r="J3" s="29">
        <f>IF(Model!$O$14="3 Year Average (2021-2023)",Commercial_Landings_Month!J8,Commercial_Landings_Month!J4)</f>
        <v>3608</v>
      </c>
      <c r="K3" s="29">
        <f>IF(Model!$O$14="3 Year Average (2021-2023)",Commercial_Landings_Month!K8,Commercial_Landings_Month!K4)</f>
        <v>2835</v>
      </c>
      <c r="L3" s="29">
        <f>IF(Model!$O$14="3 Year Average (2021-2023)",Commercial_Landings_Month!L8,Commercial_Landings_Month!L4)</f>
        <v>2458</v>
      </c>
      <c r="M3" s="29">
        <f>IF(Model!$O$14="3 Year Average (2021-2023)",Commercial_Landings_Month!M8,Commercial_Landings_Month!M4)</f>
        <v>2087</v>
      </c>
      <c r="N3" s="29">
        <f>IF(Model!$O$14="3 Year Average (2021-2023)",Commercial_Landings_Month!N8,Commercial_Landings_Month!N4)</f>
        <v>7144</v>
      </c>
    </row>
    <row r="4" spans="1:14">
      <c r="A4" t="str">
        <f>IF(Model!$O$14="3 Year Average (2021-2023)",Commercial_Landings_Month!A9,Commercial_Landings_Month!A5)</f>
        <v>2021-2023</v>
      </c>
      <c r="B4" s="34" t="str">
        <f>IF(Model!$O$14="3 Year Average (2021-2023)",Commercial_Landings_Month!B9,Commercial_Landings_Month!B5)</f>
        <v>Average Landings +2 SE</v>
      </c>
      <c r="C4" s="29">
        <f>IF(Model!$O$14="3 Year Average (2021-2023)",Commercial_Landings_Month!C9,Commercial_Landings_Month!C5)</f>
        <v>26424</v>
      </c>
      <c r="D4" s="29">
        <f>IF(Model!$O$14="3 Year Average (2021-2023)",Commercial_Landings_Month!D9,Commercial_Landings_Month!D5)</f>
        <v>20812</v>
      </c>
      <c r="E4" s="29">
        <f>IF(Model!$O$14="3 Year Average (2021-2023)",Commercial_Landings_Month!E9,Commercial_Landings_Month!E5)</f>
        <v>6228</v>
      </c>
      <c r="F4" s="29">
        <f>IF(Model!$O$14="3 Year Average (2021-2023)",Commercial_Landings_Month!F9,Commercial_Landings_Month!F5)</f>
        <v>9242</v>
      </c>
      <c r="G4" s="29">
        <f>IF(Model!$O$14="3 Year Average (2021-2023)",Commercial_Landings_Month!G9,Commercial_Landings_Month!G5)</f>
        <v>7087</v>
      </c>
      <c r="H4" s="29">
        <f>IF(Model!$O$14="3 Year Average (2021-2023)",Commercial_Landings_Month!H9,Commercial_Landings_Month!H5)</f>
        <v>6907</v>
      </c>
      <c r="I4" s="29">
        <f>IF(Model!$O$14="3 Year Average (2021-2023)",Commercial_Landings_Month!I9,Commercial_Landings_Month!I5)</f>
        <v>2301</v>
      </c>
      <c r="J4" s="29">
        <f>IF(Model!$O$14="3 Year Average (2021-2023)",Commercial_Landings_Month!J9,Commercial_Landings_Month!J5)</f>
        <v>4592</v>
      </c>
      <c r="K4" s="29">
        <f>IF(Model!$O$14="3 Year Average (2021-2023)",Commercial_Landings_Month!K9,Commercial_Landings_Month!K5)</f>
        <v>3636</v>
      </c>
      <c r="L4" s="29">
        <f>IF(Model!$O$14="3 Year Average (2021-2023)",Commercial_Landings_Month!L9,Commercial_Landings_Month!L5)</f>
        <v>2997</v>
      </c>
      <c r="M4" s="29">
        <f>IF(Model!$O$14="3 Year Average (2021-2023)",Commercial_Landings_Month!M9,Commercial_Landings_Month!M5)</f>
        <v>2443</v>
      </c>
      <c r="N4" s="29">
        <f>IF(Model!$O$14="3 Year Average (2021-2023)",Commercial_Landings_Month!N9,Commercial_Landings_Month!N5)</f>
        <v>8600</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O27"/>
  <sheetViews>
    <sheetView topLeftCell="C1" workbookViewId="0">
      <selection activeCell="N9" sqref="N9"/>
    </sheetView>
  </sheetViews>
  <sheetFormatPr defaultRowHeight="15"/>
  <cols>
    <col min="1" max="1" width="11.5703125" customWidth="1"/>
    <col min="2" max="2" width="22.5703125" customWidth="1"/>
    <col min="3" max="14" width="15.7109375" customWidth="1"/>
    <col min="15" max="15" width="10" bestFit="1" customWidth="1"/>
  </cols>
  <sheetData>
    <row r="1" spans="1:15">
      <c r="A1" s="22" t="s">
        <v>21</v>
      </c>
    </row>
    <row r="2" spans="1:15">
      <c r="A2" s="2" t="s">
        <v>18</v>
      </c>
      <c r="B2" s="2" t="s">
        <v>0</v>
      </c>
      <c r="C2" s="1">
        <v>1</v>
      </c>
      <c r="D2" s="1">
        <v>2</v>
      </c>
      <c r="E2" s="1">
        <v>3</v>
      </c>
      <c r="F2" s="1">
        <v>4</v>
      </c>
      <c r="G2" s="1">
        <v>5</v>
      </c>
      <c r="H2" s="1">
        <v>6</v>
      </c>
      <c r="I2" s="1">
        <v>7</v>
      </c>
      <c r="J2" s="1">
        <v>8</v>
      </c>
      <c r="K2" s="1">
        <v>9</v>
      </c>
      <c r="L2" s="1">
        <v>10</v>
      </c>
      <c r="M2" s="1">
        <v>11</v>
      </c>
      <c r="N2" s="1">
        <v>12</v>
      </c>
    </row>
    <row r="3" spans="1:15" ht="15.75" thickBot="1">
      <c r="A3" t="s">
        <v>20</v>
      </c>
      <c r="B3" t="s">
        <v>37</v>
      </c>
      <c r="C3" s="43">
        <f>E16</f>
        <v>22103</v>
      </c>
      <c r="D3" s="43">
        <f>E17</f>
        <v>17202</v>
      </c>
      <c r="E3" s="43">
        <f>E18</f>
        <v>9707</v>
      </c>
      <c r="F3" s="43">
        <f>E19</f>
        <v>7568</v>
      </c>
      <c r="G3" s="43">
        <f>E20</f>
        <v>8221</v>
      </c>
      <c r="H3" s="43">
        <f>E21</f>
        <v>8036</v>
      </c>
      <c r="I3" s="43">
        <f>E22</f>
        <v>4778</v>
      </c>
      <c r="J3" s="43">
        <f>E23</f>
        <v>2843</v>
      </c>
      <c r="K3" s="43">
        <f>E24</f>
        <v>2104</v>
      </c>
      <c r="L3" s="43">
        <f>E25</f>
        <v>2519</v>
      </c>
      <c r="M3" s="43">
        <f>E26</f>
        <v>4295</v>
      </c>
      <c r="N3" s="43">
        <f>E27</f>
        <v>7739</v>
      </c>
      <c r="O3" t="s">
        <v>32</v>
      </c>
    </row>
    <row r="4" spans="1:15" ht="15.75" thickBot="1">
      <c r="A4" t="s">
        <v>20</v>
      </c>
      <c r="B4" t="s">
        <v>60</v>
      </c>
      <c r="C4" s="43">
        <f>F16</f>
        <v>25959</v>
      </c>
      <c r="D4" s="43">
        <f>F17</f>
        <v>21354</v>
      </c>
      <c r="E4" s="43">
        <f>F18</f>
        <v>13219</v>
      </c>
      <c r="F4" s="43">
        <f>F19</f>
        <v>9306</v>
      </c>
      <c r="G4" s="43">
        <f>F20</f>
        <v>11565</v>
      </c>
      <c r="H4" s="43">
        <f>F21</f>
        <v>11513</v>
      </c>
      <c r="I4" s="43">
        <f>F22</f>
        <v>6508</v>
      </c>
      <c r="J4" s="43">
        <f>F23</f>
        <v>3538</v>
      </c>
      <c r="K4" s="43">
        <f>F24</f>
        <v>2616</v>
      </c>
      <c r="L4" s="43">
        <f>F25</f>
        <v>3298</v>
      </c>
      <c r="M4" s="43">
        <f>F26</f>
        <v>6399</v>
      </c>
      <c r="N4" s="43">
        <f>F27</f>
        <v>9960</v>
      </c>
      <c r="O4" s="29">
        <f>SUM(C3:N5)</f>
        <v>375707</v>
      </c>
    </row>
    <row r="5" spans="1:15" ht="15.75" thickBot="1">
      <c r="A5" t="s">
        <v>20</v>
      </c>
      <c r="B5" t="s">
        <v>61</v>
      </c>
      <c r="C5" s="43">
        <f>G16</f>
        <v>29816</v>
      </c>
      <c r="D5" s="43">
        <f>G17</f>
        <v>25507</v>
      </c>
      <c r="E5" s="43">
        <f>G18</f>
        <v>16731</v>
      </c>
      <c r="F5" s="43">
        <f>G19</f>
        <v>11044</v>
      </c>
      <c r="G5" s="43">
        <f>G20</f>
        <v>14908</v>
      </c>
      <c r="H5" s="43">
        <f>G21</f>
        <v>14991</v>
      </c>
      <c r="I5" s="43">
        <f>G22</f>
        <v>8237</v>
      </c>
      <c r="J5" s="43">
        <f>G23</f>
        <v>4234</v>
      </c>
      <c r="K5" s="43">
        <f>G24</f>
        <v>3128</v>
      </c>
      <c r="L5" s="43">
        <f>G25</f>
        <v>4077</v>
      </c>
      <c r="M5" s="43">
        <f>G26</f>
        <v>8504</v>
      </c>
      <c r="N5" s="43">
        <f>G27</f>
        <v>12180</v>
      </c>
    </row>
    <row r="6" spans="1:15">
      <c r="A6" s="22" t="s">
        <v>22</v>
      </c>
      <c r="C6" s="37"/>
      <c r="D6" s="37"/>
      <c r="E6" s="37"/>
      <c r="F6" s="37"/>
      <c r="G6" s="37"/>
      <c r="H6" s="37"/>
      <c r="I6" s="37"/>
      <c r="J6" s="37"/>
      <c r="K6" s="37"/>
      <c r="L6" s="37"/>
      <c r="M6" s="37"/>
      <c r="N6" s="37"/>
    </row>
    <row r="7" spans="1:15" ht="15.75" thickBot="1">
      <c r="A7" t="s">
        <v>19</v>
      </c>
      <c r="B7" t="s">
        <v>37</v>
      </c>
      <c r="C7" s="43">
        <f>K16</f>
        <v>18405</v>
      </c>
      <c r="D7" s="43">
        <f>K17</f>
        <v>14436</v>
      </c>
      <c r="E7" s="43">
        <f>K18</f>
        <v>5888</v>
      </c>
      <c r="F7" s="43">
        <f>K19</f>
        <v>6179</v>
      </c>
      <c r="G7" s="43">
        <f>K20</f>
        <v>3874</v>
      </c>
      <c r="H7" s="43">
        <f>K21</f>
        <v>3913</v>
      </c>
      <c r="I7" s="43">
        <f>K22</f>
        <v>1916</v>
      </c>
      <c r="J7" s="43">
        <f>K23</f>
        <v>2624</v>
      </c>
      <c r="K7" s="43">
        <f>K24</f>
        <v>2033</v>
      </c>
      <c r="L7" s="43">
        <f>K25</f>
        <v>1920</v>
      </c>
      <c r="M7" s="43">
        <f>K26</f>
        <v>1731</v>
      </c>
      <c r="N7" s="43">
        <f>K27</f>
        <v>5688</v>
      </c>
      <c r="O7" t="s">
        <v>31</v>
      </c>
    </row>
    <row r="8" spans="1:15" ht="15.75" thickBot="1">
      <c r="A8" t="s">
        <v>19</v>
      </c>
      <c r="B8" t="s">
        <v>60</v>
      </c>
      <c r="C8" s="43">
        <f>L16</f>
        <v>22415</v>
      </c>
      <c r="D8" s="43">
        <f>L17</f>
        <v>17624</v>
      </c>
      <c r="E8" s="43">
        <f>L18</f>
        <v>6058</v>
      </c>
      <c r="F8" s="43">
        <f>L19</f>
        <v>7711</v>
      </c>
      <c r="G8" s="43">
        <f>L20</f>
        <v>5480</v>
      </c>
      <c r="H8" s="43">
        <f>L21</f>
        <v>5410</v>
      </c>
      <c r="I8" s="43">
        <f>L22</f>
        <v>2108</v>
      </c>
      <c r="J8" s="43">
        <f>L23</f>
        <v>3608</v>
      </c>
      <c r="K8" s="43">
        <f>L24</f>
        <v>2835</v>
      </c>
      <c r="L8" s="43">
        <f>L25</f>
        <v>2458</v>
      </c>
      <c r="M8" s="43">
        <f>L26</f>
        <v>2087</v>
      </c>
      <c r="N8" s="43">
        <f>L27</f>
        <v>7144</v>
      </c>
      <c r="O8" s="29">
        <f>SUM(C7:N9)</f>
        <v>254814</v>
      </c>
    </row>
    <row r="9" spans="1:15" ht="15.75" thickBot="1">
      <c r="A9" t="s">
        <v>19</v>
      </c>
      <c r="B9" t="s">
        <v>61</v>
      </c>
      <c r="C9" s="43">
        <f>M16</f>
        <v>26424</v>
      </c>
      <c r="D9" s="43">
        <f>M17</f>
        <v>20812</v>
      </c>
      <c r="E9" s="43">
        <f>M18</f>
        <v>6228</v>
      </c>
      <c r="F9" s="43">
        <f>M19</f>
        <v>9242</v>
      </c>
      <c r="G9" s="43">
        <f>M20</f>
        <v>7087</v>
      </c>
      <c r="H9" s="43">
        <f>M21</f>
        <v>6907</v>
      </c>
      <c r="I9" s="43">
        <f>M22</f>
        <v>2301</v>
      </c>
      <c r="J9" s="43">
        <f>M23</f>
        <v>4592</v>
      </c>
      <c r="K9" s="43">
        <f>M24</f>
        <v>3636</v>
      </c>
      <c r="L9" s="43">
        <f>M25</f>
        <v>2997</v>
      </c>
      <c r="M9" s="43">
        <f>M26</f>
        <v>2443</v>
      </c>
      <c r="N9" s="43">
        <f>M27</f>
        <v>8600</v>
      </c>
    </row>
    <row r="12" spans="1:15">
      <c r="B12" s="22" t="s">
        <v>21</v>
      </c>
      <c r="I12" s="22" t="s">
        <v>22</v>
      </c>
    </row>
    <row r="13" spans="1:15">
      <c r="B13" s="38"/>
      <c r="C13" s="154" t="s">
        <v>51</v>
      </c>
      <c r="D13" s="154" t="s">
        <v>47</v>
      </c>
      <c r="E13" s="154" t="s">
        <v>48</v>
      </c>
      <c r="F13" s="154" t="s">
        <v>49</v>
      </c>
      <c r="I13" s="38"/>
      <c r="J13" s="154" t="s">
        <v>47</v>
      </c>
      <c r="K13" s="154" t="s">
        <v>48</v>
      </c>
      <c r="L13" s="154" t="s">
        <v>49</v>
      </c>
    </row>
    <row r="14" spans="1:15" ht="15.75" thickBot="1">
      <c r="B14" s="39" t="s">
        <v>50</v>
      </c>
      <c r="C14" s="155"/>
      <c r="D14" s="155"/>
      <c r="E14" s="155"/>
      <c r="F14" s="155"/>
      <c r="I14" s="39" t="s">
        <v>50</v>
      </c>
      <c r="J14" s="155"/>
      <c r="K14" s="155"/>
      <c r="L14" s="155"/>
    </row>
    <row r="15" spans="1:15">
      <c r="B15" s="40"/>
      <c r="C15" s="40"/>
      <c r="D15" s="40"/>
      <c r="E15" s="40"/>
      <c r="F15" s="40"/>
      <c r="G15" s="40"/>
      <c r="I15" s="40"/>
      <c r="J15" s="40"/>
      <c r="K15" s="40"/>
      <c r="L15" s="40"/>
      <c r="M15" s="40"/>
    </row>
    <row r="16" spans="1:15" ht="15.75" thickBot="1">
      <c r="B16" s="41">
        <v>1</v>
      </c>
      <c r="C16" s="42">
        <v>1</v>
      </c>
      <c r="D16" s="42" t="s">
        <v>52</v>
      </c>
      <c r="E16" s="43">
        <v>22103</v>
      </c>
      <c r="F16" s="43">
        <v>25959</v>
      </c>
      <c r="G16" s="43">
        <v>29816</v>
      </c>
      <c r="I16" s="41">
        <v>1</v>
      </c>
      <c r="J16" s="42">
        <v>1</v>
      </c>
      <c r="K16" s="43">
        <v>18405</v>
      </c>
      <c r="L16" s="43">
        <v>22415</v>
      </c>
      <c r="M16" s="43">
        <v>26424</v>
      </c>
    </row>
    <row r="17" spans="2:14" ht="15.75" thickBot="1">
      <c r="B17" s="41">
        <v>2</v>
      </c>
      <c r="C17" s="42">
        <v>2</v>
      </c>
      <c r="D17" s="42" t="s">
        <v>52</v>
      </c>
      <c r="E17" s="43">
        <v>17202</v>
      </c>
      <c r="F17" s="43">
        <v>21354</v>
      </c>
      <c r="G17" s="43">
        <v>25507</v>
      </c>
      <c r="I17" s="41">
        <v>2</v>
      </c>
      <c r="J17" s="42">
        <v>2</v>
      </c>
      <c r="K17" s="43">
        <v>14436</v>
      </c>
      <c r="L17" s="43">
        <v>17624</v>
      </c>
      <c r="M17" s="43">
        <v>20812</v>
      </c>
    </row>
    <row r="18" spans="2:14" ht="15.75" thickBot="1">
      <c r="B18" s="41">
        <v>3</v>
      </c>
      <c r="C18" s="42">
        <v>3</v>
      </c>
      <c r="D18" s="42" t="s">
        <v>52</v>
      </c>
      <c r="E18" s="43">
        <v>9707</v>
      </c>
      <c r="F18" s="43">
        <v>13219</v>
      </c>
      <c r="G18" s="43">
        <v>16731</v>
      </c>
      <c r="I18" s="41">
        <v>3</v>
      </c>
      <c r="J18" s="42">
        <v>3</v>
      </c>
      <c r="K18" s="43">
        <v>5888</v>
      </c>
      <c r="L18" s="43">
        <v>6058</v>
      </c>
      <c r="M18" s="43">
        <v>6228</v>
      </c>
    </row>
    <row r="19" spans="2:14" ht="15.75" thickBot="1">
      <c r="B19" s="41">
        <v>4</v>
      </c>
      <c r="C19" s="42">
        <v>4</v>
      </c>
      <c r="D19" s="42" t="s">
        <v>52</v>
      </c>
      <c r="E19" s="43">
        <v>7568</v>
      </c>
      <c r="F19" s="43">
        <v>9306</v>
      </c>
      <c r="G19" s="43">
        <v>11044</v>
      </c>
      <c r="I19" s="41">
        <v>4</v>
      </c>
      <c r="J19" s="42">
        <v>4</v>
      </c>
      <c r="K19" s="43">
        <v>6179</v>
      </c>
      <c r="L19" s="43">
        <v>7711</v>
      </c>
      <c r="M19" s="43">
        <v>9242</v>
      </c>
    </row>
    <row r="20" spans="2:14" ht="15.75" thickBot="1">
      <c r="B20" s="41">
        <v>5</v>
      </c>
      <c r="C20" s="42">
        <v>5</v>
      </c>
      <c r="D20" s="42" t="s">
        <v>52</v>
      </c>
      <c r="E20" s="43">
        <v>8221</v>
      </c>
      <c r="F20" s="43">
        <v>11565</v>
      </c>
      <c r="G20" s="43">
        <v>14908</v>
      </c>
      <c r="I20" s="41">
        <v>5</v>
      </c>
      <c r="J20" s="42">
        <v>5</v>
      </c>
      <c r="K20" s="43">
        <v>3874</v>
      </c>
      <c r="L20" s="43">
        <v>5480</v>
      </c>
      <c r="M20" s="43">
        <v>7087</v>
      </c>
    </row>
    <row r="21" spans="2:14" ht="15.75" thickBot="1">
      <c r="B21" s="41">
        <v>6</v>
      </c>
      <c r="C21" s="42">
        <v>6</v>
      </c>
      <c r="D21" s="42" t="s">
        <v>52</v>
      </c>
      <c r="E21" s="43">
        <v>8036</v>
      </c>
      <c r="F21" s="43">
        <v>11513</v>
      </c>
      <c r="G21" s="43">
        <v>14991</v>
      </c>
      <c r="H21" s="34"/>
      <c r="I21" s="41">
        <v>6</v>
      </c>
      <c r="J21" s="42">
        <v>6</v>
      </c>
      <c r="K21" s="43">
        <v>3913</v>
      </c>
      <c r="L21" s="43">
        <v>5410</v>
      </c>
      <c r="M21" s="43">
        <v>6907</v>
      </c>
      <c r="N21" s="34"/>
    </row>
    <row r="22" spans="2:14" ht="15.75" thickBot="1">
      <c r="B22" s="41">
        <v>7</v>
      </c>
      <c r="C22" s="42">
        <v>7</v>
      </c>
      <c r="D22" s="42" t="s">
        <v>52</v>
      </c>
      <c r="E22" s="43">
        <v>4778</v>
      </c>
      <c r="F22" s="43">
        <v>6508</v>
      </c>
      <c r="G22" s="43">
        <v>8237</v>
      </c>
      <c r="H22" s="34"/>
      <c r="I22" s="41">
        <v>7</v>
      </c>
      <c r="J22" s="42">
        <v>7</v>
      </c>
      <c r="K22" s="43">
        <v>1916</v>
      </c>
      <c r="L22" s="43">
        <v>2108</v>
      </c>
      <c r="M22" s="43">
        <v>2301</v>
      </c>
      <c r="N22" s="34"/>
    </row>
    <row r="23" spans="2:14" ht="15.75" thickBot="1">
      <c r="B23" s="41">
        <v>8</v>
      </c>
      <c r="C23" s="42">
        <v>8</v>
      </c>
      <c r="D23" s="42" t="s">
        <v>52</v>
      </c>
      <c r="E23" s="43">
        <v>2843</v>
      </c>
      <c r="F23" s="43">
        <v>3538</v>
      </c>
      <c r="G23" s="43">
        <v>4234</v>
      </c>
      <c r="H23" s="34"/>
      <c r="I23" s="41">
        <v>8</v>
      </c>
      <c r="J23" s="42">
        <v>8</v>
      </c>
      <c r="K23" s="43">
        <v>2624</v>
      </c>
      <c r="L23" s="43">
        <v>3608</v>
      </c>
      <c r="M23" s="43">
        <v>4592</v>
      </c>
      <c r="N23" s="34"/>
    </row>
    <row r="24" spans="2:14" ht="15.75" thickBot="1">
      <c r="B24" s="41">
        <v>9</v>
      </c>
      <c r="C24" s="42">
        <v>9</v>
      </c>
      <c r="D24" s="42" t="s">
        <v>52</v>
      </c>
      <c r="E24" s="43">
        <v>2104</v>
      </c>
      <c r="F24" s="43">
        <v>2616</v>
      </c>
      <c r="G24" s="43">
        <v>3128</v>
      </c>
      <c r="H24" s="34"/>
      <c r="I24" s="41">
        <v>9</v>
      </c>
      <c r="J24" s="42">
        <v>9</v>
      </c>
      <c r="K24" s="43">
        <v>2033</v>
      </c>
      <c r="L24" s="43">
        <v>2835</v>
      </c>
      <c r="M24" s="43">
        <v>3636</v>
      </c>
      <c r="N24" s="34"/>
    </row>
    <row r="25" spans="2:14" ht="15.75" thickBot="1">
      <c r="B25" s="41">
        <v>10</v>
      </c>
      <c r="C25" s="42">
        <v>10</v>
      </c>
      <c r="D25" s="42" t="s">
        <v>52</v>
      </c>
      <c r="E25" s="43">
        <v>2519</v>
      </c>
      <c r="F25" s="43">
        <v>3298</v>
      </c>
      <c r="G25" s="43">
        <v>4077</v>
      </c>
      <c r="I25" s="41">
        <v>10</v>
      </c>
      <c r="J25" s="42">
        <v>10</v>
      </c>
      <c r="K25" s="43">
        <v>1920</v>
      </c>
      <c r="L25" s="43">
        <v>2458</v>
      </c>
      <c r="M25" s="43">
        <v>2997</v>
      </c>
    </row>
    <row r="26" spans="2:14" ht="15.75" thickBot="1">
      <c r="B26" s="41">
        <v>11</v>
      </c>
      <c r="C26" s="42">
        <v>11</v>
      </c>
      <c r="D26" s="42" t="s">
        <v>52</v>
      </c>
      <c r="E26" s="43">
        <v>4295</v>
      </c>
      <c r="F26" s="43">
        <v>6399</v>
      </c>
      <c r="G26" s="43">
        <v>8504</v>
      </c>
      <c r="I26" s="41">
        <v>11</v>
      </c>
      <c r="J26" s="42">
        <v>11</v>
      </c>
      <c r="K26" s="43">
        <v>1731</v>
      </c>
      <c r="L26" s="43">
        <v>2087</v>
      </c>
      <c r="M26" s="43">
        <v>2443</v>
      </c>
    </row>
    <row r="27" spans="2:14" ht="15.75" thickBot="1">
      <c r="B27" s="41">
        <v>12</v>
      </c>
      <c r="C27" s="42">
        <v>12</v>
      </c>
      <c r="D27" s="42" t="s">
        <v>52</v>
      </c>
      <c r="E27" s="43">
        <v>7739</v>
      </c>
      <c r="F27" s="43">
        <v>9960</v>
      </c>
      <c r="G27" s="43">
        <v>12180</v>
      </c>
      <c r="I27" s="41">
        <v>12</v>
      </c>
      <c r="J27" s="42">
        <v>12</v>
      </c>
      <c r="K27" s="43">
        <v>5688</v>
      </c>
      <c r="L27" s="43">
        <v>7144</v>
      </c>
      <c r="M27" s="43">
        <v>8600</v>
      </c>
    </row>
  </sheetData>
  <mergeCells count="7">
    <mergeCell ref="L13:L14"/>
    <mergeCell ref="C13:C14"/>
    <mergeCell ref="D13:D14"/>
    <mergeCell ref="E13:E14"/>
    <mergeCell ref="F13:F14"/>
    <mergeCell ref="J13:J14"/>
    <mergeCell ref="K13:K1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Model</vt:lpstr>
      <vt:lpstr>Inputs</vt:lpstr>
      <vt:lpstr>Figure Inputs</vt:lpstr>
      <vt:lpstr>Closure Dates</vt:lpstr>
      <vt:lpstr>Lands For Selected Time Period</vt:lpstr>
      <vt:lpstr>Commercial_Landings_Month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Dominique Lazarre</dc:creator>
  <cp:lastModifiedBy>Dominique Lazarre</cp:lastModifiedBy>
  <dcterms:created xsi:type="dcterms:W3CDTF">2024-08-30T13:09:33Z</dcterms:created>
  <dcterms:modified xsi:type="dcterms:W3CDTF">2025-09-08T14:42:51Z</dcterms:modified>
</cp:coreProperties>
</file>